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35" windowWidth="8250" windowHeight="6165" tabRatio="221" firstSheet="1" activeTab="2"/>
  </bookViews>
  <sheets>
    <sheet name="ДОХОДИ1" sheetId="1" r:id="rId1"/>
    <sheet name="ДОХОДИ" sheetId="2" r:id="rId2"/>
    <sheet name="ВИДАТКИ" sheetId="3" r:id="rId3"/>
  </sheets>
  <definedNames>
    <definedName name="_ftn2" localSheetId="1">'ДОХОДИ'!$A$120</definedName>
    <definedName name="_ftn2" localSheetId="0">'ДОХОДИ1'!$A$117</definedName>
    <definedName name="_ftnref2" localSheetId="1">'ДОХОДИ'!#REF!</definedName>
    <definedName name="_ftnref2" localSheetId="0">'ДОХОДИ1'!#REF!</definedName>
    <definedName name="_xlnm.Print_Titles" localSheetId="2">'ВИДАТКИ'!$4:$6</definedName>
    <definedName name="_xlnm.Print_Titles" localSheetId="1">'ДОХОДИ'!$8:$10</definedName>
    <definedName name="_xlnm.Print_Titles" localSheetId="0">'ДОХОДИ1'!$8:$10</definedName>
    <definedName name="_xlnm.Print_Area" localSheetId="2">'ВИДАТКИ'!$A$1:$J$218</definedName>
    <definedName name="_xlnm.Print_Area" localSheetId="1">'ДОХОДИ'!$A$5:$I$119</definedName>
    <definedName name="_xlnm.Print_Area" localSheetId="0">'ДОХОДИ1'!$A$1:$I$112</definedName>
  </definedNames>
  <calcPr fullCalcOnLoad="1"/>
</workbook>
</file>

<file path=xl/sharedStrings.xml><?xml version="1.0" encoding="utf-8"?>
<sst xmlns="http://schemas.openxmlformats.org/spreadsheetml/2006/main" count="515" uniqueCount="363">
  <si>
    <t>(тис.грн.)</t>
  </si>
  <si>
    <t>Лікарні</t>
  </si>
  <si>
    <t>Територіальні центри і відділення соціальної допомоги на дому</t>
  </si>
  <si>
    <t>Бібліотеки</t>
  </si>
  <si>
    <t>Код</t>
  </si>
  <si>
    <t>Найменування доходів згідно із бюджетною класифікацією</t>
  </si>
  <si>
    <t>Плата за землю</t>
  </si>
  <si>
    <t>Внутрішні податки на товари та послуги</t>
  </si>
  <si>
    <t>Інші податки</t>
  </si>
  <si>
    <t>Неподаткові надходження</t>
  </si>
  <si>
    <t>Адміністративні збори та платежі, доходи від некомерційного та побічного продажу</t>
  </si>
  <si>
    <t>Інші надходження</t>
  </si>
  <si>
    <t>Власні надходження бюджетних установ</t>
  </si>
  <si>
    <t>Надходження від продажу землі</t>
  </si>
  <si>
    <t>Цільові фонди</t>
  </si>
  <si>
    <t>Збір за забруднення навколишнього природного середовища</t>
  </si>
  <si>
    <t>Державне управління</t>
  </si>
  <si>
    <t>Соціальний захист та соціальне забезпечення</t>
  </si>
  <si>
    <t>Інші видатки</t>
  </si>
  <si>
    <t>Житлово-комунальне господарство</t>
  </si>
  <si>
    <t xml:space="preserve">Дотація вирівнювання, що передається з районних та міських (міст Києва і Севастополя, міст республіканського та  обласного значення)   бюджетів до  міських  (міст районного значення), селищних, сільських  та районних у  містах бюджетів </t>
  </si>
  <si>
    <t xml:space="preserve">Доходи спеціального фонду     </t>
  </si>
  <si>
    <t xml:space="preserve">Всього доходів </t>
  </si>
  <si>
    <t>Офіційні трансферти</t>
  </si>
  <si>
    <t>Видатки на фінанс.фонду підтримки індивід.житла на селі</t>
  </si>
  <si>
    <t>Видатки за рахунок власних надходжень бюджетних установ</t>
  </si>
  <si>
    <t>Податок з доходів фізичних осіб</t>
  </si>
  <si>
    <t>Плата за користування надрами місцевого значення</t>
  </si>
  <si>
    <t>Разом власних доходів</t>
  </si>
  <si>
    <t>% вик.             до бюдж. призначень1кварталу</t>
  </si>
  <si>
    <t>Проведення навчально-тренувальних зборів і змагань</t>
  </si>
  <si>
    <t>Інвестеційні проекти</t>
  </si>
  <si>
    <t>Податок з доходів найманих працівників</t>
  </si>
  <si>
    <t>Податок з доходів фізичних осіб від інших видів діяльності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</si>
  <si>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</si>
  <si>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</si>
  <si>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</si>
  <si>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</si>
  <si>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Податкові надходження:</t>
  </si>
  <si>
    <t>Податок з доходів фізичних осіб на дивіденди та роялті</t>
  </si>
  <si>
    <t>Фіксований податок на доходи фізичних осіб від зайняття підприємницькою діяльністю</t>
  </si>
  <si>
    <t>Податок з доходів фізичних осіб - військовослужбовців та осіб рядового і начальницького складу орган</t>
  </si>
  <si>
    <t>Збори за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</si>
  <si>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t>
  </si>
  <si>
    <t>Збір за спеціальне використання лісових ресурсів місцевого значення та користування земельними ділян</t>
  </si>
  <si>
    <t>Платежі за користування надрами</t>
  </si>
  <si>
    <t>Плата за ліцензіє на певні види господарськеє діяльності</t>
  </si>
  <si>
    <t>Плата за торговий патент на деякі види підприємницькеє діяльності</t>
  </si>
  <si>
    <t>Плата за придбання торгового патенту на здійснення роздрібнеє торгівлі, сплачена фізичними особами</t>
  </si>
  <si>
    <t>Плата за придбання торгового патенту на здійснення роздрібнеє торгівлі, сплачена юридичними особами</t>
  </si>
  <si>
    <t>Плата за придбання торгового патенту на здійснення оптовеє торгівлі, сплачена юридичними особами</t>
  </si>
  <si>
    <t>Плата за придбання торгового патенту на здійснення торговельно-виробничоє діяльності (громадське хар</t>
  </si>
  <si>
    <t>Плата за придбання пільгового торгового патенту на здійснення торговельнеє діяльності</t>
  </si>
  <si>
    <t>Плата за придбання торгового патенту на здійснення діяльності з надання побутових послуг, сплачена ф</t>
  </si>
  <si>
    <t>Плата за придбання торгового патенту на здійснення діяльності з надання побутових послуг, сплачена ю</t>
  </si>
  <si>
    <t>Плата за придбання торгового патенту на здійснення операцій з надання послуг у сфері грального бізне</t>
  </si>
  <si>
    <t>Місцеві податки і збори</t>
  </si>
  <si>
    <t>Податок з реклами</t>
  </si>
  <si>
    <t>Комунальний податок</t>
  </si>
  <si>
    <t>Збір за припаркування автотранспорту</t>
  </si>
  <si>
    <t>Ринковий збір</t>
  </si>
  <si>
    <t>Збір за право використання місцевоє символіки</t>
  </si>
  <si>
    <t>Збір за видачу дозволу на розміщення об'єктів торгівлі та сфери послуг</t>
  </si>
  <si>
    <t>Фіксований сільськогосподарський податок</t>
  </si>
  <si>
    <t>Фіксований сільськогосподарський податок, нарахований після 1 січня 2001 року</t>
  </si>
  <si>
    <t>Єдиний податок для суб'єктів малого підприємництва</t>
  </si>
  <si>
    <t>Єдиний податок на підприємницьку діяльність з юридичних осіб</t>
  </si>
  <si>
    <t>Єдиний податок на підприємницьку діяльність з фізичних осіб</t>
  </si>
  <si>
    <t>Державне мито</t>
  </si>
  <si>
    <t>Державне мито, що сплачується за місцем розгляду та оформлення документів, у тому числі за оформленн</t>
  </si>
  <si>
    <t>Державне мито, пов'язане з видачею та оформленням закордонних паспортів (посвідок) та паспортів гром</t>
  </si>
  <si>
    <t>Інші неподаткові надходження</t>
  </si>
  <si>
    <t>Субвенція з державного бюджету місцевим бюджетам на виплату допомоги сім'ям з дітьми, малозабезпечен</t>
  </si>
  <si>
    <t>Субвенція з державного бюджету місцевим бюджетам на будівництво і придбання житла військовослужбовця</t>
  </si>
  <si>
    <t>Всього доходів</t>
  </si>
  <si>
    <t>Податок на промисел</t>
  </si>
  <si>
    <t>Плата за державну реєстрацію суб'єктів підприємницької діяльності</t>
  </si>
  <si>
    <t>Частина прибутку (доходу) господарських організацій ( які належать до комунальнеє власності)</t>
  </si>
  <si>
    <r>
      <t>Плата за державну реєстрацію, крім плати за</t>
    </r>
    <r>
      <rPr>
        <i/>
        <sz val="12"/>
        <rFont val="Times New Roman"/>
        <family val="0"/>
      </rPr>
      <t xml:space="preserve"> </t>
    </r>
    <r>
      <rPr>
        <sz val="12"/>
        <rFont val="Times New Roman"/>
        <family val="0"/>
      </rPr>
      <t>реєстрацію суб'єктів підприємницькеє діяльності</t>
    </r>
  </si>
  <si>
    <t>Доходи від операцій з капіталом</t>
  </si>
  <si>
    <t>Надходження від продажу землі до розмежування земель державноє та комунальноє власності</t>
  </si>
  <si>
    <t>Цільові фонди, утворені Верховною Радою Автономнеє Республіки Крим, органами місцевого самоврядуванн</t>
  </si>
  <si>
    <t>Кошти, одержані із загального фонду бюджету до бюджету розвитку (спеціального фонду)</t>
  </si>
  <si>
    <t>Загальноосвiтнi школи (в т.ч. школа-дитячий садок, iнтернат при школi), спецiалiзованi школи, лiцеї, гiмназiї, колегiуми</t>
  </si>
  <si>
    <t>Дитячi будинки (в т.ч. сiмейного типу, прийомнi сiм`ї)</t>
  </si>
  <si>
    <t>Позашкiльнi заклади освiти, заходи iз позашкiльної роботи з дiтьми</t>
  </si>
  <si>
    <t>Методична робота, iншi заходи у сфері народної освiти</t>
  </si>
  <si>
    <t>Централiзованi бухгалтерiї обласних, міських, районних відділів освіти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</si>
  <si>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</si>
  <si>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</si>
  <si>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Інші заходи по охороні здоров'я</t>
  </si>
  <si>
    <t>Фiлармонiї, музичнi колективи i ансамблi та iншi мистецькі  заклади та заходи</t>
  </si>
  <si>
    <t>Палаци i будинки культури, клуби та iншi заклади клубного типу</t>
  </si>
  <si>
    <t>Школи естетичного виховання дiтей</t>
  </si>
  <si>
    <t>Iншi культурно-освiтнi заклади та заходи</t>
  </si>
  <si>
    <t>Кінематографія</t>
  </si>
  <si>
    <t>70000</t>
  </si>
  <si>
    <t>Освiта</t>
  </si>
  <si>
    <t>Охорона здоров`я</t>
  </si>
  <si>
    <t>Соцiальний захист та соцiальне забезпечення</t>
  </si>
  <si>
    <t>110000</t>
  </si>
  <si>
    <t>Культура i мистецтво</t>
  </si>
  <si>
    <t>130000</t>
  </si>
  <si>
    <t>Фiзична культура i спорт</t>
  </si>
  <si>
    <t>Інші пільги ветеранам військової служби та ветеранів ОВС</t>
  </si>
  <si>
    <t>11. Культура і мистецтво</t>
  </si>
  <si>
    <t>12. Засоби масової інформації</t>
  </si>
  <si>
    <t>13. Фізична культура і спорт</t>
  </si>
  <si>
    <t>15. Будівництво</t>
  </si>
  <si>
    <t>Інвестиційні проекти</t>
  </si>
  <si>
    <t>17. Транспорт, дорожнє господарство, зв’язок,  телекомунікації та інформатика</t>
  </si>
  <si>
    <t>18. Інші послуги, пов'язані з економічною діяльністю</t>
  </si>
  <si>
    <t>Підтримка малого і середнього підприємництва</t>
  </si>
  <si>
    <t>21. Запобігання та ліквідація надзвичайних ситуацій та наслідків стихійного лиха</t>
  </si>
  <si>
    <t xml:space="preserve"> </t>
  </si>
  <si>
    <t>Джерела фінансування дефіциту бюджету</t>
  </si>
  <si>
    <t>Пільги окремим категоріям громадян з послуг зв'язку</t>
  </si>
  <si>
    <t>Додаткова дотація з державного бюджету на забезпечення видатків на оплату праці працівників бюджетних установ у зв'язку із підвищенням розміру мінімальної заробітної плати, виплату стипендії і допомоги учням та студентам навчальних закладів</t>
  </si>
  <si>
    <t>Соціальні програми і заходи держаних органів у справах молоді</t>
  </si>
  <si>
    <t>Соціальні програми і заходи держаних органів у справах сімї</t>
  </si>
  <si>
    <t>Допомога на дітей одиноким матерям</t>
  </si>
  <si>
    <t>Iншi видатки на соціальний захист населення</t>
  </si>
  <si>
    <t>Інші програми соціального захисту дітей</t>
  </si>
  <si>
    <t>Утримання центрiв соцiальних служб для сім`ї, дітей та молоді</t>
  </si>
  <si>
    <t>Компенсацiйнi виплати за пiльговий проїзд окремих категорiй громадян на залізничному транспорті</t>
  </si>
  <si>
    <t>Спеціальний фонд</t>
  </si>
  <si>
    <t xml:space="preserve"> Житлово-комунальне господарство</t>
  </si>
  <si>
    <t>на початок року</t>
  </si>
  <si>
    <t>на кінець періоду</t>
  </si>
  <si>
    <t>Допомога у зв’язку з вагітністю і пологами</t>
  </si>
  <si>
    <t>Допомога на догляд за дитиною віком до 3 років незастрахованим матерям</t>
  </si>
  <si>
    <t>Утримання та навчально-тренувальна робота дитячо-юнацьких спортивних шкіл</t>
  </si>
  <si>
    <t>Пільги ветеранам війни і праці   в тому числі:</t>
  </si>
  <si>
    <t>Відсоток до призначень звітного періоду              (%)</t>
  </si>
  <si>
    <t>Надходження від відчуження майна</t>
  </si>
  <si>
    <t>Виконано  за звітний період                           (тис. грн.)</t>
  </si>
  <si>
    <t>Будівництво</t>
  </si>
  <si>
    <t>Капітальні вкладення</t>
  </si>
  <si>
    <t>Інші пільги громадянам, які постраждали внаслідок Чорнобильської катастрофи, дружинам (чоловікам) та опікунам (на час опікунства)дітей померлих громадян, смерть яких пов`язана з Чорнобильською катастрофою</t>
  </si>
  <si>
    <t>090417</t>
  </si>
  <si>
    <t>091108</t>
  </si>
  <si>
    <t>Заходи з оздоровлення та відпочинку дітей, крім заходів з оздоровлення дітей , що здійснюються за рахунок коштів на оздоровлення громадян, які постраждали внаслідок Чорнобильської катастрофи</t>
  </si>
  <si>
    <t>Пільги громадянам, які постраждали внаслідок Чорнобильської катастрофи, дружинам (чоловікам) та опікунам ( на час опікунства ) дітей померлих громадян, смерть яких пов`язана з Чорнобильською катастрофою,  
на житлово-комунальні послуги</t>
  </si>
  <si>
    <t xml:space="preserve">Допомога на дітей, над якими встановлено опіку чи піклуванням </t>
  </si>
  <si>
    <t>Субсидії населенню для відшкодування витрат на оплату житлово-комунальних послуг</t>
  </si>
  <si>
    <t>Соціальні програми і заходи державних органів з питань забезпечення рівних прав та можливостей жінок і чоловіків</t>
  </si>
  <si>
    <t xml:space="preserve">Пільги пенсіонерам з числа спеціалістів із захисту росли, предбачені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</si>
  <si>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</si>
  <si>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Видатки за рахунок субвенції з державного бюджету</t>
  </si>
  <si>
    <t xml:space="preserve">% вик. до  річних бюдж. призначень </t>
  </si>
  <si>
    <t>% вик. до                   бюдж. призначень за звітний період</t>
  </si>
  <si>
    <t>Реєстраційний збір за проведення державної реєстрації юридичних осіб та фізичних осіб-підприємців</t>
  </si>
  <si>
    <t>Інша субвенція, отримана із сільських бюджетів</t>
  </si>
  <si>
    <t>Субвенція з державногог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</si>
  <si>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ВСЬОГО ВИДАТКІВ</t>
  </si>
  <si>
    <t>ВСЬОГО КРЕДИТУВАННЯ</t>
  </si>
  <si>
    <t xml:space="preserve"> Резервний фонд</t>
  </si>
  <si>
    <t>25. Видатки, не віднесені до основни груп</t>
  </si>
  <si>
    <t>Податок на доходи фізичних осіб на дивіденди та роялті</t>
  </si>
  <si>
    <t>Додаткова дотація з державного бюджету місцевим бюджетам на забезпечення пальним станцій (відділень) екстреної, швидкої та невідкладної допомоги</t>
  </si>
  <si>
    <t>Призначено на 2011 рік з внеcен.змін.</t>
  </si>
  <si>
    <t>Виконання районного бюджету за 9 місяців  2011 року</t>
  </si>
  <si>
    <t>Виконання районного бюджету за  9 місяців 2011 року</t>
  </si>
  <si>
    <t xml:space="preserve">Призначено  на  січень-вересень 2011 року         </t>
  </si>
  <si>
    <t>Виконано   за  9 місяців                    2011 року</t>
  </si>
  <si>
    <t>Додаткова дотація з державного бюджету місцевим бюджетам на забезпечення виплат, пов'язаних з підвищенням рівня оплати праці</t>
  </si>
  <si>
    <t xml:space="preserve">Додаткова дотація з державного бюджету на поліпшення умов праці медичних працівників </t>
  </si>
  <si>
    <t>Субвенція з державного бюджету на погашення заборгованості з різниці в тарифах на теплову енергію</t>
  </si>
  <si>
    <t>160000</t>
  </si>
  <si>
    <t>160101</t>
  </si>
  <si>
    <t>Субвенція з державного бюджету  напогашення заборгованості з різниці в тарифах на теплову енергію, що вироблялася, транспортувалася населенню, яка виникла в зв'язку з невідповідністю фактичної вартості теплової енергії таріфам, що затверджувалися або погоджувалися органами державної влади чи органами місцевого самоврядування</t>
  </si>
  <si>
    <t>Інші пільги ветеранам війни, особам, на яких поширюється чинність ЗУ "Про статус ветеранів війни, гарантії їх соціального захисту", особам, які мають особливі заслуги передБатьківщиною, вдовам (вдівцям) та батькам померлих (загиблих), осіб</t>
  </si>
  <si>
    <t>250380</t>
  </si>
  <si>
    <t>Інші субвенції</t>
  </si>
  <si>
    <t>Інші розрахунки</t>
  </si>
  <si>
    <t>Сільське і лісове господарство, рибне господарство та мисливство</t>
  </si>
  <si>
    <t>ВИДАТКИ ЗАГАЛЬНОГО ФОНДУ</t>
  </si>
  <si>
    <t>ВИДАТКИ СПЕЦІАЛЬНОГО ФОНДУ</t>
  </si>
  <si>
    <t>КРЕДИТУВАННЯ  ЗАГАЛЬНОГО ФОНДУ</t>
  </si>
  <si>
    <t>Всього видатків спеціального фонду</t>
  </si>
  <si>
    <t>Всього видатків загального фонду  (з урахуванням трансфертів)</t>
  </si>
  <si>
    <t>Разом видатків</t>
  </si>
  <si>
    <t xml:space="preserve">                                                                                                                                                                                                                                                                                                                                                                                                                                                                                                                                                                                                                                                                                                                                                                                                                                                                                                                                                                                                                                                                                                                                                                                                                                                                                                                                                                                                                                                                                                                                                                                                                                                                                                                                                                                                                                                                                                                                                                                                                                                                                                                                                                                                                                                                                                                                                                                                                                                                                                                                                                                                                                                                                                                                                                                                                                                                                                                                                                                                                                                                                                                                                                                                                                                                                                                                                                                                                                                                                                                                                                                                                                                                                                                                                                                                                                                                                                                                                                                                                                                                                                   </t>
  </si>
  <si>
    <t xml:space="preserve">Проведення невідкл.відн. робіт, будівн та реконстр в мед.закладах </t>
  </si>
  <si>
    <t>% вик. до бюдж.       призначен на рік з внесенням змін</t>
  </si>
  <si>
    <t>% вик. до бюдж. призначен з внесенням змін на звітний період</t>
  </si>
  <si>
    <t>Фінансова підтримка громадських організацій інвалідів і ветеранів</t>
  </si>
  <si>
    <t>Тимчасова державна допомога дітям</t>
  </si>
  <si>
    <t>Утримання апарату управлiння громадських фiзкультурно-спортивних органiзацiй (ФСТ `Колос`)</t>
  </si>
  <si>
    <t>Сільське і лісове господарство, рибне господарство та місливство</t>
  </si>
  <si>
    <t>Землеустрій</t>
  </si>
  <si>
    <t>Видатки на запобігання та лiквiдацiю надзвичайних ситуацiй та наслiдкiв стихiйного лиха</t>
  </si>
  <si>
    <t>х</t>
  </si>
  <si>
    <t>Додаткова дотація з державного бюджету Автоном.респуб.Крим та обласним бюджетам на зменшення диспропорції між місцевими бюджетами через нерівномірність мережі бюджетних установ</t>
  </si>
  <si>
    <t>Оплата праці</t>
  </si>
  <si>
    <t>Капітальні видатки</t>
  </si>
  <si>
    <t>Комунальні видатки</t>
  </si>
  <si>
    <t>1130</t>
  </si>
  <si>
    <t>Придбання предметів постачання і матеріалів, оплата послуг та інші видатки</t>
  </si>
  <si>
    <t>1131</t>
  </si>
  <si>
    <t>Предмети, матеріали, обладнання та інвентар</t>
  </si>
  <si>
    <t>1132</t>
  </si>
  <si>
    <t>Медикаменти та перев`язувальні матеріали</t>
  </si>
  <si>
    <t>1133</t>
  </si>
  <si>
    <t>Продукти харчування</t>
  </si>
  <si>
    <t>1135</t>
  </si>
  <si>
    <t>Оплата транспортних послуг та утримання  транспортних засобів</t>
  </si>
  <si>
    <t>1138</t>
  </si>
  <si>
    <t>Послуги зв`язку</t>
  </si>
  <si>
    <t>1139</t>
  </si>
  <si>
    <t>Оплата інших послуг та інші видатки</t>
  </si>
  <si>
    <t>80101</t>
  </si>
  <si>
    <t>спец оплата праці</t>
  </si>
  <si>
    <t>спец с оплата праці</t>
  </si>
  <si>
    <t>спец медикаменти</t>
  </si>
  <si>
    <t>харчування</t>
  </si>
  <si>
    <t>енергоносії</t>
  </si>
  <si>
    <t>спец придбання предметів</t>
  </si>
  <si>
    <t>спец</t>
  </si>
  <si>
    <t xml:space="preserve">оплата праці </t>
  </si>
  <si>
    <t>загальний</t>
  </si>
  <si>
    <t>культура</t>
  </si>
  <si>
    <t xml:space="preserve">заг </t>
  </si>
  <si>
    <t>зарплата</t>
  </si>
  <si>
    <t>заг</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</si>
  <si>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</si>
  <si>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Кошти, що передаються  із загального фонду бюджету до бюджету розвитку (спеціального фонду)</t>
  </si>
  <si>
    <t>Додаткова субвенція з державного бюджету на виплату допомоги сім'ям з дітьми</t>
  </si>
  <si>
    <t>Субвенція з державного бюджету місцевим бюджетам на заходи щодо погашення заборгованості громадян за грошові заощ.</t>
  </si>
  <si>
    <t>Субвенція з державного бюджету місцевим бюджетам на погашення заборгованості минулих років з різниці в тарифах</t>
  </si>
  <si>
    <t>1. Державне управління</t>
  </si>
  <si>
    <t>7. Освіта</t>
  </si>
  <si>
    <t>8. Охорона здоров’я</t>
  </si>
  <si>
    <t>9. Соціальний захист та соціальне забезпечення</t>
  </si>
  <si>
    <t>Погашення  зобов'язань держави за знеціненими грошовими заощадженнями громадян в установах ощадбанку</t>
  </si>
  <si>
    <t>Надання державного пільгового кредиту індивідуальним сільським забудовникам</t>
  </si>
  <si>
    <t>Субвенція з державного бюджету місцевим бюджетам на надання пільг та житлових субсидій населенню на оплату енергоносіїв</t>
  </si>
  <si>
    <t>Субвенція з державного бюджету місцевим бюджетам на надання пільг з послуг  зв'язку , інших пільгах та пільг. проїзд</t>
  </si>
  <si>
    <t>Субвенція з державного бюджету місцевим бюджетам на надання пільг та житлових суб-й нас-ню на придбання твердого та рідкого пічного палива та скрап. газу</t>
  </si>
  <si>
    <t>Субвенція з державного бюджету місцевим бюджетам на  соціально-економічний розвиток регіонів</t>
  </si>
  <si>
    <t>Субвенція з державного бюджету місцевим бюджетам на здійснення виплат, визначених Законом Украєни "Про реструктуризацію заборгованості з виплат, передбачених ст.57 ЗУ Про освіту"</t>
  </si>
  <si>
    <t>Субвенція на утримання дітей-сиріт та дітей, позбавлених батьківського піклування, в дитячих будинках сімейного типу та прийомних сім'ях</t>
  </si>
  <si>
    <t>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t>
  </si>
  <si>
    <t>Субвенція з державного бюджету місцевим бюджетам на комп'ютерізацію загально-освітніх навчальних закладів районів</t>
  </si>
  <si>
    <t>Надходження коштів від відшкодування втрат сільськогосподарського та лісогосподарського виробництва</t>
  </si>
  <si>
    <t xml:space="preserve">Призначено  2008 рік </t>
  </si>
  <si>
    <t>Призначено на 2008 рік з внеcен.змін.</t>
  </si>
  <si>
    <t xml:space="preserve">Призначено  на І кв-л 2008 року з внес.змін. </t>
  </si>
  <si>
    <t>Виконано   за  І кв-л               2008 року</t>
  </si>
  <si>
    <t>Податки на доходи, податки на прибуток, податки на збільшення ринкової вартості</t>
  </si>
  <si>
    <t>Доходи від власності та підприємницької діяльності</t>
  </si>
  <si>
    <t>Надходження від штрафів та фінансових санкцій</t>
  </si>
  <si>
    <t>Адміністративні штрафи та інші санкції</t>
  </si>
  <si>
    <t>Дотації</t>
  </si>
  <si>
    <t>Субвенції</t>
  </si>
  <si>
    <t>Дотація вирівнювання, що одержуються з державного бюджету</t>
  </si>
  <si>
    <t>Податок на прибуток підприємств комунальної власності</t>
  </si>
  <si>
    <t>Податок з доходів фізичних осіб - суб`єктів підприємницької діяльності і незалежної професійної діяльності</t>
  </si>
  <si>
    <t>Податок з доходів фізичних осіб від продажу рухомого майна та надання рухомого майна в оренду (суборенду)</t>
  </si>
  <si>
    <t>Податок з доходів фізичних осіб від отриманого платником доходу внаслідок прийняття ним у спадщину майна, коштів, майнових чи немайнових прав</t>
  </si>
  <si>
    <t>Соціальні програми у галузі сімї, жінок, молоді і дітей</t>
  </si>
  <si>
    <t>Видатки, не віднесені до основни груп</t>
  </si>
  <si>
    <t>Інша субвенція, отримана з обласного бюджету</t>
  </si>
  <si>
    <t>Субвенція з державногог бюджету місцевим бюджетам на проведення виборів депутатів Верховної Ради АРК, місцевих рад та сільських, селищних, міських голів</t>
  </si>
  <si>
    <t>Податок з доходів фізичних осіб - суб'єктів підприємницької діяльності і незалежноє професійноє діяльності</t>
  </si>
  <si>
    <t>о90206</t>
  </si>
  <si>
    <t>Кошти, що надходять до районних та міських (міст Києва і Севастополя, міст республіканського і обласного значення</t>
  </si>
  <si>
    <t>Дотація вирівнювання, що одержуються з районних та міських бюджетів</t>
  </si>
  <si>
    <t>090201</t>
  </si>
  <si>
    <t>090202</t>
  </si>
  <si>
    <t>090203</t>
  </si>
  <si>
    <t>090204</t>
  </si>
  <si>
    <t>090205</t>
  </si>
  <si>
    <t>090207</t>
  </si>
  <si>
    <t>090208</t>
  </si>
  <si>
    <t>090209</t>
  </si>
  <si>
    <t>090211</t>
  </si>
  <si>
    <t>090212</t>
  </si>
  <si>
    <t>090214</t>
  </si>
  <si>
    <t>090302</t>
  </si>
  <si>
    <t>090303</t>
  </si>
  <si>
    <t>090304</t>
  </si>
  <si>
    <t>090305</t>
  </si>
  <si>
    <t>090306</t>
  </si>
  <si>
    <t>090307</t>
  </si>
  <si>
    <t>090401</t>
  </si>
  <si>
    <t>090405</t>
  </si>
  <si>
    <t>090412</t>
  </si>
  <si>
    <t>090802</t>
  </si>
  <si>
    <t>091000</t>
  </si>
  <si>
    <t>091101</t>
  </si>
  <si>
    <t>091102</t>
  </si>
  <si>
    <t>091103</t>
  </si>
  <si>
    <t>091104</t>
  </si>
  <si>
    <t>091107</t>
  </si>
  <si>
    <t>091204</t>
  </si>
  <si>
    <t>091209</t>
  </si>
  <si>
    <t>091300</t>
  </si>
  <si>
    <r>
      <t>Додаток N</t>
    </r>
    <r>
      <rPr>
        <sz val="9"/>
        <rFont val="Arial Cyr"/>
        <family val="2"/>
      </rPr>
      <t xml:space="preserve"> 1  до рішення вісімнадцятої сесії п'ятого скликання  від  ____________ 2008 року</t>
    </r>
  </si>
  <si>
    <t>Виконання районного бюджету за  І півріччя 2008 року</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</si>
  <si>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</si>
  <si>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Пільги ветеранам військової служби, ветеранам органів внутрішніх справ, ветеранам державної пожежної охорони, ветеранам Державної служби спеціального зв`язку та захисту інформації України, вдовам (вдівцям) померлих (загиблих) ветеранів військової служби</t>
  </si>
  <si>
    <t>090210</t>
  </si>
  <si>
    <t>Пільги на медичне обслуговування громадянам, які постраждали внаслідок Чорнобильської катастрофи</t>
  </si>
  <si>
    <t xml:space="preserve"> Державна соціальна допомога малозабезпеченим сім'ям</t>
  </si>
  <si>
    <t>Програми i заходи центрiв соцiальних служб для сім`ї, дітей та  молодi</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</si>
  <si>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t>
  </si>
  <si>
    <t>Додаткова дотація з державного бюджету на вирівнювання фінансової забезпеченості місцевих бюджетів</t>
  </si>
  <si>
    <t xml:space="preserve">                                                                                                                                                                                                                                                               </t>
  </si>
  <si>
    <t>Кредитування спеціального фонду</t>
  </si>
  <si>
    <t>Надання державного пільгового кредиту індивідуальним 
сільським забудовникам</t>
  </si>
  <si>
    <t>Призначено на звітний період з урах.змін         (тис.грн.)</t>
  </si>
  <si>
    <t>Відсоток  до бюджету на рік                (%)</t>
  </si>
  <si>
    <t>Назва</t>
  </si>
  <si>
    <t>Загальний фонд</t>
  </si>
  <si>
    <t>010000</t>
  </si>
  <si>
    <t>010116</t>
  </si>
  <si>
    <t>070000</t>
  </si>
  <si>
    <t>080000</t>
  </si>
  <si>
    <t>090000</t>
  </si>
  <si>
    <t>Повернення коштів, наданих  для кредитування індивідуальних сільських забудовників</t>
  </si>
  <si>
    <t>Субвенція з державного бюджету місцевим бюджетам на погашення заборгованості  з різниці в тарифах на теплову енергію</t>
  </si>
  <si>
    <t>090406</t>
  </si>
  <si>
    <t>Субсидії населенню для відшкодування витрат на придбання твердого та рідкого пічного побутового палива і скрапленого газу</t>
  </si>
  <si>
    <t>Пільги пенсіонерам з числа спеціалістів із захисту росли, предбачені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четвертої статті 29 Основ законодавства про культуру, частиною другою статті 30 Закоеу України "Про бібліотеки та бібліотечну справу", абзауом першим частини четвертої статті 57 Закону України "Про освіту", на придбання твердого та рідкого пічного побутового палива</t>
  </si>
  <si>
    <t>090308</t>
  </si>
  <si>
    <t>Допомога при всиновленні дитини</t>
  </si>
  <si>
    <t>Відшкодування втрат с/господарського та лісогосподарського виробництва</t>
  </si>
  <si>
    <t>Видатки органів влади Автономної Республіки Крим та органів місцевого самоврядування у статутні фонди суб'єктів підприємницької діяльності</t>
  </si>
  <si>
    <t>Кошти, що надходять за взаємними розрахунками між місцевими бюджетами</t>
  </si>
  <si>
    <t>Бюджет на 2011р.            (тис. грн.)</t>
  </si>
  <si>
    <t>Призначено на 2011 рік з урах.змін.                     (тис. грн.)</t>
  </si>
  <si>
    <t>Відсоток вик.  до бюдж. призначень з урахуванням змін на 2011 рік                       (%)</t>
  </si>
  <si>
    <t>090215</t>
  </si>
  <si>
    <t>090216</t>
  </si>
  <si>
    <t>091205</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</si>
  <si>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</si>
  <si>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</si>
  <si>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Пільги багатодітним сім`ям на житлово-комунальні послуги</t>
  </si>
  <si>
    <t>Пільги багатодітним сім`ям на придбання твердого палива та скрапленого газу</t>
  </si>
  <si>
    <t>Допомога при народженні дитини</t>
  </si>
  <si>
    <t>Витрати на поховання учасників бойових дій та інвалідів війни</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</si>
  <si>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</si>
  <si>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</si>
  <si>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Державна соціальна допомога інвалідам з дитинства та дітям-інвалідам</t>
  </si>
  <si>
    <t>Компенсаційні виплати на пільговий проїзд автомобільним транспортом окремим категоріям громадян</t>
  </si>
  <si>
    <t>Інші додаткові дотації</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</si>
  <si>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</si>
  <si>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 xml:space="preserve">Призначено  2011 рік </t>
  </si>
  <si>
    <t>Податок на доходи фізичних осіб</t>
  </si>
  <si>
    <t>Податок на доходи найманих працівників</t>
  </si>
  <si>
    <t>Фіксований податок на доходи фізичних осіб від зайняття підприємницькою діяльністю, нарахований до 1 січня 2011 року</t>
  </si>
  <si>
    <t xml:space="preserve">Податок на доходи фізичних осіб - військовослужбовців та осіб рядового і начальницького складу </t>
  </si>
  <si>
    <t>Податок на доходи фізичних осіб від інших видів діяльності</t>
  </si>
  <si>
    <t>Податок на доходи фізичних осіб від продажу рухомого майна та надання рухомого майна в оренду (суборенду)</t>
  </si>
  <si>
    <t>Податок на доходи фізичних осіб від отриманого платником доходу внаслідок прийняття ним у спадщину майна, коштів, майнових чи немайнових прав</t>
  </si>
  <si>
    <t>Податок на доходи фізичних осіб - суб'єктів підприємницької діяльності і незалежної професійної діяльності</t>
  </si>
  <si>
    <t>Податок на доходи фізичних осіб від продажу нерухомого майна та надання нерухомості  в оренду (суборенду), житловий найм (піднайм)</t>
  </si>
  <si>
    <t>Субвенція на проведення видатків місцевих бюджетів, що враховуються при визначенні обсягу міжбюджетних трансфертів</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</si>
  <si>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ЄТС</t>
  </si>
  <si>
    <t>Кошти, що передаються із загального фонду бюджету до бюджету розвитку (спеціального фонду)</t>
  </si>
  <si>
    <t xml:space="preserve">Фінансування за рахунок залишків </t>
  </si>
  <si>
    <t>Фінансування за рахунок коштів єдиного казначейського рахунку</t>
  </si>
</sst>
</file>

<file path=xl/styles.xml><?xml version="1.0" encoding="utf-8"?>
<styleSheet xmlns="http://schemas.openxmlformats.org/spreadsheetml/2006/main">
  <numFmts count="3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_-* #,##0.0_р_._-;\-* #,##0.0_р_._-;_-* &quot;-&quot;_р_._-;_-@_-"/>
    <numFmt numFmtId="177" formatCode="_-* #,##0.0_р_._-;\-* #,##0.0_р_._-;_-* &quot;-&quot;?_р_._-;_-@_-"/>
    <numFmt numFmtId="178" formatCode="_-* #,##0.00_р_._-;\-* #,##0.00_р_._-;_-* &quot;-&quot;_р_._-;_-@_-"/>
    <numFmt numFmtId="179" formatCode="_-* #,##0.0\ _г_р_н_._-;\-* #,##0.0\ _г_р_н_._-;_-* &quot;-&quot;?\ _г_р_н_._-;_-@_-"/>
    <numFmt numFmtId="180" formatCode="0.00000"/>
    <numFmt numFmtId="181" formatCode="0.0000"/>
    <numFmt numFmtId="182" formatCode="0.000"/>
    <numFmt numFmtId="183" formatCode="0.000000"/>
    <numFmt numFmtId="184" formatCode="0.0000000"/>
    <numFmt numFmtId="185" formatCode="#,##0.000"/>
    <numFmt numFmtId="186" formatCode="#,##0.0"/>
  </numFmts>
  <fonts count="53">
    <font>
      <sz val="10"/>
      <name val="Arial Cyr"/>
      <family val="0"/>
    </font>
    <font>
      <u val="single"/>
      <sz val="10"/>
      <color indexed="12"/>
      <name val="Arial Cyr"/>
      <family val="0"/>
    </font>
    <font>
      <u val="single"/>
      <sz val="10"/>
      <color indexed="36"/>
      <name val="Arial Cyr"/>
      <family val="0"/>
    </font>
    <font>
      <sz val="12"/>
      <name val="Arial Cyr"/>
      <family val="2"/>
    </font>
    <font>
      <sz val="7"/>
      <name val="Arial Cyr"/>
      <family val="2"/>
    </font>
    <font>
      <sz val="9"/>
      <name val="Arial Cyr"/>
      <family val="2"/>
    </font>
    <font>
      <sz val="11"/>
      <name val="Arial Cyr"/>
      <family val="0"/>
    </font>
    <font>
      <b/>
      <sz val="14"/>
      <name val="Times New Roman"/>
      <family val="1"/>
    </font>
    <font>
      <sz val="16"/>
      <name val="Arial Cyr"/>
      <family val="0"/>
    </font>
    <font>
      <sz val="14"/>
      <color indexed="12"/>
      <name val="Arial Cyr"/>
      <family val="2"/>
    </font>
    <font>
      <sz val="12"/>
      <color indexed="8"/>
      <name val="Arial Cyr"/>
      <family val="2"/>
    </font>
    <font>
      <b/>
      <sz val="16"/>
      <name val="Times New Roman"/>
      <family val="1"/>
    </font>
    <font>
      <b/>
      <sz val="12"/>
      <name val="Arial Cyr"/>
      <family val="0"/>
    </font>
    <font>
      <b/>
      <sz val="12"/>
      <color indexed="8"/>
      <name val="Arial Cyr"/>
      <family val="0"/>
    </font>
    <font>
      <b/>
      <sz val="10"/>
      <name val="Arial Cyr"/>
      <family val="0"/>
    </font>
    <font>
      <b/>
      <sz val="14"/>
      <name val="Arial Cyr"/>
      <family val="0"/>
    </font>
    <font>
      <b/>
      <sz val="16"/>
      <name val="Arial Cyr"/>
      <family val="0"/>
    </font>
    <font>
      <b/>
      <sz val="9"/>
      <name val="Arial Cyr"/>
      <family val="0"/>
    </font>
    <font>
      <b/>
      <sz val="12"/>
      <name val="Times New Roman"/>
      <family val="1"/>
    </font>
    <font>
      <sz val="12"/>
      <name val="Times New Roman"/>
      <family val="1"/>
    </font>
    <font>
      <sz val="10"/>
      <name val="Arial"/>
      <family val="0"/>
    </font>
    <font>
      <b/>
      <i/>
      <sz val="12"/>
      <name val="Times New Roman"/>
      <family val="1"/>
    </font>
    <font>
      <u val="single"/>
      <sz val="12"/>
      <color indexed="12"/>
      <name val="Times New Roman"/>
      <family val="1"/>
    </font>
    <font>
      <i/>
      <sz val="12"/>
      <name val="Times New Roman"/>
      <family val="0"/>
    </font>
    <font>
      <b/>
      <sz val="14"/>
      <color indexed="8"/>
      <name val="Arial Cyr"/>
      <family val="0"/>
    </font>
    <font>
      <sz val="14"/>
      <color indexed="8"/>
      <name val="Arial Cyr"/>
      <family val="0"/>
    </font>
    <font>
      <b/>
      <sz val="12"/>
      <color indexed="9"/>
      <name val="Arial Cyr"/>
      <family val="0"/>
    </font>
    <font>
      <b/>
      <sz val="14"/>
      <color indexed="9"/>
      <name val="Arial Cyr"/>
      <family val="0"/>
    </font>
    <font>
      <sz val="12"/>
      <color indexed="9"/>
      <name val="Arial Cyr"/>
      <family val="0"/>
    </font>
    <font>
      <sz val="16"/>
      <name val="Times New Roman"/>
      <family val="1"/>
    </font>
    <font>
      <b/>
      <sz val="18"/>
      <name val="Times New Roman"/>
      <family val="1"/>
    </font>
    <font>
      <b/>
      <u val="single"/>
      <sz val="18"/>
      <name val="Times New Roman"/>
      <family val="1"/>
    </font>
    <font>
      <b/>
      <sz val="18"/>
      <name val="Arial Cyr"/>
      <family val="0"/>
    </font>
    <font>
      <sz val="18"/>
      <name val="Arial Cyr"/>
      <family val="0"/>
    </font>
    <font>
      <sz val="18"/>
      <name val="Times New Roman"/>
      <family val="1"/>
    </font>
    <font>
      <sz val="14"/>
      <name val="Arial Cyr"/>
      <family val="2"/>
    </font>
    <font>
      <b/>
      <sz val="18"/>
      <name val="Bookman Old Style"/>
      <family val="1"/>
    </font>
    <font>
      <u val="single"/>
      <sz val="18"/>
      <name val="Times New Roman"/>
      <family val="1"/>
    </font>
    <font>
      <sz val="18"/>
      <color indexed="8"/>
      <name val="Times New Roman"/>
      <family val="1"/>
    </font>
    <font>
      <sz val="18"/>
      <name val="Bookman Old Style"/>
      <family val="1"/>
    </font>
    <font>
      <sz val="24"/>
      <name val="Times New Roman"/>
      <family val="1"/>
    </font>
    <font>
      <b/>
      <sz val="24"/>
      <name val="Times New Roman"/>
      <family val="1"/>
    </font>
    <font>
      <b/>
      <sz val="18"/>
      <name val="Arial"/>
      <family val="2"/>
    </font>
    <font>
      <b/>
      <sz val="20"/>
      <name val="Arial Cyr"/>
      <family val="0"/>
    </font>
    <font>
      <b/>
      <sz val="20"/>
      <name val="Times New Roman"/>
      <family val="1"/>
    </font>
    <font>
      <sz val="20"/>
      <name val="Arial Cyr"/>
      <family val="0"/>
    </font>
    <font>
      <sz val="22"/>
      <name val="Times New Roman"/>
      <family val="1"/>
    </font>
    <font>
      <b/>
      <sz val="22"/>
      <name val="Times New Roman"/>
      <family val="1"/>
    </font>
    <font>
      <sz val="22"/>
      <name val="Arial Cyr"/>
      <family val="0"/>
    </font>
    <font>
      <sz val="11"/>
      <name val="Times New Roman"/>
      <family val="1"/>
    </font>
    <font>
      <sz val="13"/>
      <name val="Times New Roman"/>
      <family val="1"/>
    </font>
    <font>
      <sz val="13"/>
      <name val="Arial Cyr"/>
      <family val="2"/>
    </font>
    <font>
      <b/>
      <i/>
      <sz val="20"/>
      <name val="Times New Roman"/>
      <family val="1"/>
    </font>
  </fonts>
  <fills count="7">
    <fill>
      <patternFill/>
    </fill>
    <fill>
      <patternFill patternType="gray125"/>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55"/>
        <bgColor indexed="64"/>
      </patternFill>
    </fill>
    <fill>
      <patternFill patternType="solid">
        <fgColor indexed="51"/>
        <bgColor indexed="64"/>
      </patternFill>
    </fill>
  </fills>
  <borders count="19">
    <border>
      <left/>
      <right/>
      <top/>
      <bottom/>
      <diagonal/>
    </border>
    <border>
      <left style="thin"/>
      <right style="thin"/>
      <top style="thin"/>
      <bottom style="thin"/>
    </border>
    <border>
      <left style="thin"/>
      <right style="thin"/>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3">
    <xf numFmtId="0" fontId="0" fillId="0" borderId="0" xfId="0" applyAlignment="1">
      <alignment/>
    </xf>
    <xf numFmtId="0" fontId="4" fillId="0" borderId="0" xfId="0" applyFont="1" applyAlignment="1">
      <alignment horizontal="justify"/>
    </xf>
    <xf numFmtId="0" fontId="4" fillId="0" borderId="0" xfId="0" applyFont="1" applyAlignment="1">
      <alignment/>
    </xf>
    <xf numFmtId="0" fontId="9" fillId="0" borderId="0" xfId="15" applyFont="1" applyAlignment="1">
      <alignment horizontal="center"/>
    </xf>
    <xf numFmtId="0" fontId="5" fillId="0" borderId="0" xfId="0" applyFont="1" applyBorder="1" applyAlignment="1" applyProtection="1">
      <alignment horizontal="left" vertical="center"/>
      <protection locked="0"/>
    </xf>
    <xf numFmtId="0" fontId="5" fillId="0" borderId="0" xfId="0" applyFont="1" applyAlignment="1">
      <alignment horizontal="left" vertical="top"/>
    </xf>
    <xf numFmtId="0" fontId="5" fillId="0" borderId="0" xfId="0" applyFont="1" applyAlignment="1">
      <alignment horizontal="center"/>
    </xf>
    <xf numFmtId="0" fontId="14" fillId="0" borderId="0" xfId="0" applyFont="1" applyAlignment="1">
      <alignment/>
    </xf>
    <xf numFmtId="175" fontId="3" fillId="0" borderId="1" xfId="0" applyNumberFormat="1" applyFont="1" applyFill="1" applyBorder="1" applyAlignment="1">
      <alignment horizontal="center" vertical="center"/>
    </xf>
    <xf numFmtId="0" fontId="19" fillId="0" borderId="0" xfId="0" applyFont="1" applyAlignment="1">
      <alignment horizontal="center"/>
    </xf>
    <xf numFmtId="0" fontId="21" fillId="0" borderId="0" xfId="0" applyFont="1" applyAlignment="1">
      <alignment horizontal="center"/>
    </xf>
    <xf numFmtId="0" fontId="22" fillId="0" borderId="0" xfId="15" applyFont="1" applyAlignment="1">
      <alignment horizontal="center"/>
    </xf>
    <xf numFmtId="175" fontId="12"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19" fillId="0" borderId="1" xfId="18" applyNumberFormat="1" applyFont="1" applyFill="1" applyBorder="1" applyAlignment="1" applyProtection="1">
      <alignment vertical="center" wrapText="1"/>
      <protection/>
    </xf>
    <xf numFmtId="0" fontId="7" fillId="0" borderId="1" xfId="18" applyNumberFormat="1" applyFont="1" applyFill="1" applyBorder="1" applyAlignment="1" applyProtection="1">
      <alignment vertical="center" wrapText="1"/>
      <protection/>
    </xf>
    <xf numFmtId="0" fontId="15" fillId="0" borderId="0" xfId="0" applyFont="1" applyAlignment="1">
      <alignment/>
    </xf>
    <xf numFmtId="0" fontId="7" fillId="2" borderId="1" xfId="18" applyNumberFormat="1" applyFont="1" applyFill="1" applyBorder="1" applyAlignment="1" applyProtection="1">
      <alignment horizontal="center" vertical="center" wrapText="1"/>
      <protection/>
    </xf>
    <xf numFmtId="0" fontId="4" fillId="0" borderId="0" xfId="0" applyFont="1" applyAlignment="1">
      <alignment/>
    </xf>
    <xf numFmtId="0" fontId="3" fillId="0" borderId="1" xfId="0" applyFont="1" applyFill="1" applyBorder="1" applyAlignment="1">
      <alignment horizontal="center" vertical="center"/>
    </xf>
    <xf numFmtId="0" fontId="0" fillId="0" borderId="0" xfId="0" applyFont="1" applyAlignment="1">
      <alignment/>
    </xf>
    <xf numFmtId="0" fontId="7" fillId="0" borderId="1" xfId="18" applyNumberFormat="1" applyFont="1" applyFill="1" applyBorder="1" applyAlignment="1" applyProtection="1">
      <alignment horizontal="center" vertical="center" wrapText="1"/>
      <protection/>
    </xf>
    <xf numFmtId="0" fontId="7" fillId="3" borderId="1" xfId="18" applyNumberFormat="1" applyFont="1" applyFill="1" applyBorder="1" applyAlignment="1" applyProtection="1">
      <alignment horizontal="center" vertical="center" wrapText="1"/>
      <protection/>
    </xf>
    <xf numFmtId="0" fontId="7" fillId="3" borderId="1" xfId="18" applyNumberFormat="1" applyFont="1" applyFill="1" applyBorder="1" applyAlignment="1" applyProtection="1">
      <alignment vertical="center" wrapText="1"/>
      <protection/>
    </xf>
    <xf numFmtId="175" fontId="24" fillId="0" borderId="0" xfId="0" applyNumberFormat="1" applyFont="1" applyBorder="1" applyAlignment="1">
      <alignment horizontal="center" vertical="center" wrapText="1"/>
    </xf>
    <xf numFmtId="175" fontId="15" fillId="2" borderId="2" xfId="0" applyNumberFormat="1" applyFont="1" applyFill="1" applyBorder="1" applyAlignment="1">
      <alignment horizontal="center" vertical="center" wrapText="1"/>
    </xf>
    <xf numFmtId="175" fontId="15" fillId="2" borderId="2" xfId="0" applyNumberFormat="1" applyFont="1" applyFill="1" applyBorder="1" applyAlignment="1">
      <alignment horizontal="center" vertical="center"/>
    </xf>
    <xf numFmtId="175" fontId="12" fillId="3" borderId="1" xfId="0" applyNumberFormat="1" applyFont="1" applyFill="1" applyBorder="1" applyAlignment="1">
      <alignment horizontal="center" vertical="center"/>
    </xf>
    <xf numFmtId="175" fontId="14" fillId="0" borderId="0" xfId="0" applyNumberFormat="1" applyFont="1" applyAlignment="1">
      <alignment/>
    </xf>
    <xf numFmtId="175" fontId="3" fillId="0" borderId="1" xfId="0" applyNumberFormat="1" applyFont="1" applyFill="1" applyBorder="1" applyAlignment="1">
      <alignment horizontal="center" vertical="center"/>
    </xf>
    <xf numFmtId="175" fontId="15" fillId="0" borderId="1" xfId="0" applyNumberFormat="1" applyFont="1" applyFill="1" applyBorder="1" applyAlignment="1">
      <alignment horizontal="center" vertical="center" wrapText="1"/>
    </xf>
    <xf numFmtId="0" fontId="10" fillId="0" borderId="1" xfId="0" applyFont="1" applyBorder="1" applyAlignment="1">
      <alignment horizontal="center" vertical="top" wrapText="1"/>
    </xf>
    <xf numFmtId="0" fontId="3" fillId="0" borderId="1" xfId="0" applyFont="1" applyBorder="1" applyAlignment="1">
      <alignment horizontal="center" vertical="top" wrapText="1"/>
    </xf>
    <xf numFmtId="0" fontId="3" fillId="0" borderId="1" xfId="0" applyFont="1" applyBorder="1" applyAlignment="1">
      <alignment horizontal="center" vertical="top" wrapText="1"/>
    </xf>
    <xf numFmtId="175" fontId="24" fillId="3" borderId="1" xfId="0" applyNumberFormat="1" applyFont="1" applyFill="1" applyBorder="1" applyAlignment="1">
      <alignment horizontal="center" vertical="center" wrapText="1"/>
    </xf>
    <xf numFmtId="175" fontId="15" fillId="3" borderId="1" xfId="0" applyNumberFormat="1" applyFont="1" applyFill="1" applyBorder="1" applyAlignment="1">
      <alignment horizontal="center" vertical="center" wrapText="1"/>
    </xf>
    <xf numFmtId="175" fontId="24" fillId="0" borderId="1" xfId="0" applyNumberFormat="1" applyFont="1" applyBorder="1" applyAlignment="1">
      <alignment horizontal="center" vertical="center" wrapText="1"/>
    </xf>
    <xf numFmtId="175" fontId="24" fillId="0" borderId="1" xfId="0" applyNumberFormat="1" applyFont="1" applyFill="1" applyBorder="1" applyAlignment="1">
      <alignment horizontal="center" vertical="center" wrapText="1"/>
    </xf>
    <xf numFmtId="175" fontId="10" fillId="0" borderId="1" xfId="0" applyNumberFormat="1" applyFont="1" applyBorder="1" applyAlignment="1">
      <alignment horizontal="center" vertical="center" wrapText="1"/>
    </xf>
    <xf numFmtId="175" fontId="12" fillId="0" borderId="1" xfId="0" applyNumberFormat="1" applyFont="1" applyFill="1" applyBorder="1" applyAlignment="1">
      <alignment horizontal="center" vertical="center" wrapText="1"/>
    </xf>
    <xf numFmtId="175" fontId="10" fillId="0" borderId="1" xfId="0" applyNumberFormat="1" applyFont="1" applyFill="1" applyBorder="1" applyAlignment="1">
      <alignment horizontal="center" vertical="center" wrapText="1"/>
    </xf>
    <xf numFmtId="175" fontId="26" fillId="0" borderId="1" xfId="0" applyNumberFormat="1" applyFont="1" applyFill="1" applyBorder="1" applyAlignment="1">
      <alignment horizontal="center" vertical="center" wrapText="1"/>
    </xf>
    <xf numFmtId="175" fontId="13" fillId="0" borderId="1" xfId="0" applyNumberFormat="1" applyFont="1" applyFill="1" applyBorder="1" applyAlignment="1">
      <alignment horizontal="center" vertical="center" wrapText="1"/>
    </xf>
    <xf numFmtId="175" fontId="27" fillId="3" borderId="1" xfId="0" applyNumberFormat="1" applyFont="1" applyFill="1" applyBorder="1" applyAlignment="1">
      <alignment horizontal="center" vertical="center" wrapText="1"/>
    </xf>
    <xf numFmtId="175" fontId="25" fillId="3" borderId="1" xfId="0" applyNumberFormat="1" applyFont="1" applyFill="1" applyBorder="1" applyAlignment="1">
      <alignment horizontal="center" vertical="center" wrapText="1"/>
    </xf>
    <xf numFmtId="175" fontId="25" fillId="0" borderId="1" xfId="0" applyNumberFormat="1" applyFont="1" applyBorder="1" applyAlignment="1">
      <alignment horizontal="center" vertical="center" wrapText="1"/>
    </xf>
    <xf numFmtId="175" fontId="27" fillId="0" borderId="1" xfId="0" applyNumberFormat="1" applyFont="1" applyFill="1" applyBorder="1" applyAlignment="1">
      <alignment horizontal="center" vertical="center" wrapText="1"/>
    </xf>
    <xf numFmtId="175" fontId="24" fillId="2" borderId="1" xfId="0" applyNumberFormat="1" applyFont="1" applyFill="1" applyBorder="1" applyAlignment="1">
      <alignment horizontal="center" vertical="center" wrapText="1"/>
    </xf>
    <xf numFmtId="175" fontId="15" fillId="2" borderId="1" xfId="0" applyNumberFormat="1" applyFont="1" applyFill="1" applyBorder="1" applyAlignment="1">
      <alignment horizontal="center" vertical="center" wrapText="1"/>
    </xf>
    <xf numFmtId="0" fontId="7" fillId="3" borderId="1" xfId="0" applyFont="1" applyFill="1" applyBorder="1" applyAlignment="1">
      <alignment horizontal="center"/>
    </xf>
    <xf numFmtId="175" fontId="12" fillId="3" borderId="1" xfId="0" applyNumberFormat="1" applyFont="1" applyFill="1" applyBorder="1" applyAlignment="1">
      <alignment horizontal="center" vertical="center" wrapText="1"/>
    </xf>
    <xf numFmtId="0" fontId="3" fillId="0" borderId="1" xfId="0" applyFont="1" applyBorder="1" applyAlignment="1">
      <alignment wrapText="1"/>
    </xf>
    <xf numFmtId="0" fontId="19" fillId="0" borderId="3" xfId="0" applyFont="1" applyBorder="1" applyAlignment="1">
      <alignment horizontal="center" vertical="top" wrapText="1"/>
    </xf>
    <xf numFmtId="0" fontId="3" fillId="0" borderId="4" xfId="0" applyFont="1" applyBorder="1" applyAlignment="1">
      <alignment horizontal="center" vertical="top" wrapText="1"/>
    </xf>
    <xf numFmtId="1" fontId="7" fillId="3" borderId="3" xfId="18" applyNumberFormat="1" applyFont="1" applyFill="1" applyBorder="1" applyAlignment="1" applyProtection="1">
      <alignment horizontal="center" vertical="center" wrapText="1"/>
      <protection/>
    </xf>
    <xf numFmtId="175" fontId="15" fillId="3" borderId="4" xfId="0" applyNumberFormat="1" applyFont="1" applyFill="1" applyBorder="1" applyAlignment="1">
      <alignment horizontal="center" vertical="center" wrapText="1"/>
    </xf>
    <xf numFmtId="1" fontId="7" fillId="0" borderId="3" xfId="18" applyNumberFormat="1" applyFont="1" applyFill="1" applyBorder="1" applyAlignment="1" applyProtection="1">
      <alignment horizontal="center" vertical="center" wrapText="1"/>
      <protection/>
    </xf>
    <xf numFmtId="175" fontId="15" fillId="0" borderId="4" xfId="0" applyNumberFormat="1" applyFont="1" applyFill="1" applyBorder="1" applyAlignment="1">
      <alignment horizontal="center" vertical="center" wrapText="1"/>
    </xf>
    <xf numFmtId="1" fontId="19" fillId="0" borderId="3" xfId="18" applyNumberFormat="1" applyFont="1" applyFill="1" applyBorder="1" applyAlignment="1" applyProtection="1">
      <alignment horizontal="center" vertical="center" wrapText="1"/>
      <protection/>
    </xf>
    <xf numFmtId="175" fontId="12" fillId="0" borderId="4" xfId="0" applyNumberFormat="1" applyFont="1" applyFill="1" applyBorder="1" applyAlignment="1">
      <alignment horizontal="center" vertical="center" wrapText="1"/>
    </xf>
    <xf numFmtId="175" fontId="26" fillId="0" borderId="4" xfId="0" applyNumberFormat="1" applyFont="1" applyFill="1" applyBorder="1" applyAlignment="1">
      <alignment horizontal="center" vertical="center" wrapText="1"/>
    </xf>
    <xf numFmtId="175" fontId="27" fillId="3" borderId="4" xfId="0" applyNumberFormat="1" applyFont="1" applyFill="1" applyBorder="1" applyAlignment="1">
      <alignment horizontal="center" vertical="center" wrapText="1"/>
    </xf>
    <xf numFmtId="175" fontId="27" fillId="0" borderId="4" xfId="0" applyNumberFormat="1" applyFont="1" applyFill="1" applyBorder="1" applyAlignment="1">
      <alignment horizontal="center" vertical="center" wrapText="1"/>
    </xf>
    <xf numFmtId="1" fontId="7" fillId="2" borderId="3" xfId="18" applyNumberFormat="1" applyFont="1" applyFill="1" applyBorder="1" applyAlignment="1" applyProtection="1">
      <alignment horizontal="center" vertical="center" wrapText="1"/>
      <protection/>
    </xf>
    <xf numFmtId="175" fontId="15" fillId="2" borderId="4" xfId="0" applyNumberFormat="1" applyFont="1" applyFill="1" applyBorder="1" applyAlignment="1">
      <alignment horizontal="center" vertical="center" wrapText="1"/>
    </xf>
    <xf numFmtId="0" fontId="18" fillId="3" borderId="3" xfId="0" applyFont="1" applyFill="1" applyBorder="1" applyAlignment="1">
      <alignment horizontal="center" vertical="center"/>
    </xf>
    <xf numFmtId="0" fontId="19" fillId="0" borderId="3" xfId="18" applyNumberFormat="1" applyFont="1" applyFill="1" applyBorder="1" applyAlignment="1" applyProtection="1">
      <alignment horizontal="center" vertical="center" wrapText="1"/>
      <protection/>
    </xf>
    <xf numFmtId="1" fontId="19" fillId="0" borderId="3" xfId="0" applyNumberFormat="1" applyFont="1" applyBorder="1" applyAlignment="1">
      <alignment horizontal="center"/>
    </xf>
    <xf numFmtId="175" fontId="28" fillId="0" borderId="4" xfId="0" applyNumberFormat="1" applyFont="1" applyFill="1" applyBorder="1" applyAlignment="1">
      <alignment horizontal="center" vertical="center" wrapText="1"/>
    </xf>
    <xf numFmtId="0" fontId="18" fillId="2" borderId="5" xfId="0" applyFont="1" applyFill="1" applyBorder="1" applyAlignment="1">
      <alignment horizontal="center"/>
    </xf>
    <xf numFmtId="0" fontId="15" fillId="2" borderId="2" xfId="0" applyFont="1" applyFill="1" applyBorder="1" applyAlignment="1">
      <alignment horizontal="center" vertical="center"/>
    </xf>
    <xf numFmtId="175" fontId="15" fillId="2" borderId="6" xfId="0" applyNumberFormat="1" applyFont="1" applyFill="1" applyBorder="1" applyAlignment="1">
      <alignment horizontal="center" vertical="center" wrapText="1"/>
    </xf>
    <xf numFmtId="175" fontId="12" fillId="4" borderId="1" xfId="0" applyNumberFormat="1" applyFont="1" applyFill="1" applyBorder="1" applyAlignment="1">
      <alignment horizontal="center" vertical="center" wrapText="1"/>
    </xf>
    <xf numFmtId="175" fontId="12" fillId="4" borderId="4" xfId="0" applyNumberFormat="1" applyFont="1" applyFill="1" applyBorder="1" applyAlignment="1">
      <alignment horizontal="center" vertical="center" wrapText="1"/>
    </xf>
    <xf numFmtId="175" fontId="26" fillId="4" borderId="1" xfId="0" applyNumberFormat="1" applyFont="1" applyFill="1" applyBorder="1" applyAlignment="1">
      <alignment horizontal="center" vertical="center" wrapText="1"/>
    </xf>
    <xf numFmtId="175" fontId="26" fillId="4" borderId="4" xfId="0" applyNumberFormat="1" applyFont="1" applyFill="1" applyBorder="1" applyAlignment="1">
      <alignment horizontal="center" vertical="center" wrapText="1"/>
    </xf>
    <xf numFmtId="175" fontId="10" fillId="4" borderId="1" xfId="0" applyNumberFormat="1" applyFont="1" applyFill="1" applyBorder="1" applyAlignment="1">
      <alignment horizontal="center" vertical="center" wrapText="1"/>
    </xf>
    <xf numFmtId="1" fontId="19" fillId="4" borderId="3" xfId="18" applyNumberFormat="1" applyFont="1" applyFill="1" applyBorder="1" applyAlignment="1" applyProtection="1">
      <alignment horizontal="center" vertical="center" wrapText="1"/>
      <protection/>
    </xf>
    <xf numFmtId="0" fontId="19" fillId="4" borderId="1" xfId="18" applyNumberFormat="1" applyFont="1" applyFill="1" applyBorder="1" applyAlignment="1" applyProtection="1">
      <alignment vertical="center" wrapText="1"/>
      <protection/>
    </xf>
    <xf numFmtId="0" fontId="19" fillId="4" borderId="3" xfId="0" applyFont="1" applyFill="1" applyBorder="1" applyAlignment="1">
      <alignment horizontal="center"/>
    </xf>
    <xf numFmtId="0" fontId="0" fillId="0" borderId="0" xfId="0" applyFont="1" applyAlignment="1">
      <alignment/>
    </xf>
    <xf numFmtId="0" fontId="8" fillId="0" borderId="0" xfId="0" applyFont="1" applyAlignment="1">
      <alignment/>
    </xf>
    <xf numFmtId="0" fontId="8" fillId="0" borderId="0" xfId="0" applyFont="1" applyBorder="1" applyAlignment="1">
      <alignment/>
    </xf>
    <xf numFmtId="0" fontId="30" fillId="3" borderId="1" xfId="0" applyFont="1" applyFill="1" applyBorder="1" applyAlignment="1">
      <alignment horizontal="center" vertical="center" wrapText="1"/>
    </xf>
    <xf numFmtId="0" fontId="31" fillId="3" borderId="1" xfId="15" applyFont="1" applyFill="1" applyBorder="1" applyAlignment="1">
      <alignment horizontal="center" vertical="center" wrapText="1"/>
    </xf>
    <xf numFmtId="186" fontId="32" fillId="3" borderId="1" xfId="0" applyNumberFormat="1" applyFont="1" applyFill="1" applyBorder="1" applyAlignment="1">
      <alignment horizontal="center" vertical="center"/>
    </xf>
    <xf numFmtId="186" fontId="30" fillId="3" borderId="1" xfId="0" applyNumberFormat="1" applyFont="1" applyFill="1" applyBorder="1" applyAlignment="1">
      <alignment horizontal="center" vertical="center" wrapText="1"/>
    </xf>
    <xf numFmtId="0" fontId="33" fillId="0" borderId="0" xfId="0" applyFont="1" applyAlignment="1">
      <alignment horizontal="center" vertical="center"/>
    </xf>
    <xf numFmtId="0" fontId="33" fillId="2" borderId="1" xfId="0" applyFont="1" applyFill="1" applyBorder="1" applyAlignment="1">
      <alignment horizontal="center" vertical="center"/>
    </xf>
    <xf numFmtId="186" fontId="32" fillId="2" borderId="1" xfId="0" applyNumberFormat="1" applyFont="1" applyFill="1" applyBorder="1" applyAlignment="1">
      <alignment horizontal="center" vertical="center"/>
    </xf>
    <xf numFmtId="186" fontId="30" fillId="2" borderId="1" xfId="0" applyNumberFormat="1" applyFont="1" applyFill="1" applyBorder="1" applyAlignment="1">
      <alignment horizontal="center" vertical="center" wrapText="1"/>
    </xf>
    <xf numFmtId="186" fontId="30" fillId="0" borderId="1" xfId="0" applyNumberFormat="1" applyFont="1" applyFill="1" applyBorder="1" applyAlignment="1">
      <alignment horizontal="center" vertical="center" wrapText="1"/>
    </xf>
    <xf numFmtId="0" fontId="33" fillId="0" borderId="0" xfId="0" applyFont="1" applyBorder="1" applyAlignment="1">
      <alignment/>
    </xf>
    <xf numFmtId="0" fontId="33" fillId="0" borderId="0" xfId="0" applyFont="1" applyAlignment="1">
      <alignment/>
    </xf>
    <xf numFmtId="186" fontId="33" fillId="0" borderId="0" xfId="0" applyNumberFormat="1" applyFont="1" applyAlignment="1">
      <alignment/>
    </xf>
    <xf numFmtId="186" fontId="30" fillId="2" borderId="1" xfId="0" applyNumberFormat="1" applyFont="1" applyFill="1" applyBorder="1" applyAlignment="1">
      <alignment horizontal="center" vertical="center" wrapText="1"/>
    </xf>
    <xf numFmtId="0" fontId="32" fillId="0" borderId="0" xfId="0" applyFont="1" applyAlignment="1">
      <alignment/>
    </xf>
    <xf numFmtId="0" fontId="29" fillId="0" borderId="1" xfId="0" applyFont="1" applyBorder="1" applyAlignment="1">
      <alignment horizontal="justify" vertical="top" wrapText="1"/>
    </xf>
    <xf numFmtId="175" fontId="15" fillId="4" borderId="4" xfId="0" applyNumberFormat="1" applyFont="1" applyFill="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1" xfId="0" applyFont="1" applyBorder="1" applyAlignment="1">
      <alignment horizontal="center" wrapText="1"/>
    </xf>
    <xf numFmtId="0" fontId="30" fillId="0" borderId="1" xfId="0" applyFont="1" applyBorder="1" applyAlignment="1">
      <alignment horizontal="center" vertical="center" wrapText="1"/>
    </xf>
    <xf numFmtId="0" fontId="33" fillId="0" borderId="1" xfId="0" applyFont="1" applyBorder="1" applyAlignment="1">
      <alignment horizontal="center" vertical="center"/>
    </xf>
    <xf numFmtId="0" fontId="33" fillId="0" borderId="0" xfId="0" applyFont="1" applyBorder="1" applyAlignment="1">
      <alignment horizontal="center" vertical="center"/>
    </xf>
    <xf numFmtId="49" fontId="30" fillId="2" borderId="1" xfId="0" applyNumberFormat="1" applyFont="1" applyFill="1" applyBorder="1" applyAlignment="1">
      <alignment horizontal="center" vertical="center" wrapText="1"/>
    </xf>
    <xf numFmtId="0" fontId="30" fillId="2" borderId="1" xfId="0" applyFont="1" applyFill="1" applyBorder="1" applyAlignment="1">
      <alignment horizontal="left" vertical="center" wrapText="1"/>
    </xf>
    <xf numFmtId="0" fontId="32" fillId="0" borderId="0" xfId="0" applyFont="1" applyBorder="1" applyAlignment="1">
      <alignment horizontal="center" vertical="center"/>
    </xf>
    <xf numFmtId="0" fontId="32" fillId="0" borderId="0" xfId="0" applyFont="1" applyAlignment="1">
      <alignment horizontal="center" vertical="center"/>
    </xf>
    <xf numFmtId="49" fontId="34" fillId="0" borderId="1" xfId="0" applyNumberFormat="1" applyFont="1" applyBorder="1" applyAlignment="1">
      <alignment horizontal="center" vertical="center" wrapText="1"/>
    </xf>
    <xf numFmtId="0" fontId="34" fillId="0" borderId="1" xfId="0" applyFont="1" applyBorder="1" applyAlignment="1">
      <alignment horizontal="justify" vertical="top" wrapText="1"/>
    </xf>
    <xf numFmtId="186" fontId="34" fillId="0" borderId="1" xfId="0" applyNumberFormat="1" applyFont="1" applyBorder="1" applyAlignment="1">
      <alignment horizontal="center" vertical="center" wrapText="1"/>
    </xf>
    <xf numFmtId="186" fontId="34" fillId="0" borderId="1" xfId="0" applyNumberFormat="1" applyFont="1" applyFill="1" applyBorder="1" applyAlignment="1">
      <alignment horizontal="center" vertical="center" wrapText="1"/>
    </xf>
    <xf numFmtId="186" fontId="33" fillId="0" borderId="1" xfId="0" applyNumberFormat="1" applyFont="1" applyBorder="1" applyAlignment="1">
      <alignment horizontal="center" vertical="center"/>
    </xf>
    <xf numFmtId="186" fontId="30" fillId="0" borderId="1" xfId="0" applyNumberFormat="1" applyFont="1" applyBorder="1" applyAlignment="1">
      <alignment horizontal="center" vertical="center" wrapText="1"/>
    </xf>
    <xf numFmtId="49" fontId="30" fillId="2" borderId="1" xfId="0" applyNumberFormat="1" applyFont="1" applyFill="1" applyBorder="1" applyAlignment="1">
      <alignment horizontal="center" vertical="center" wrapText="1"/>
    </xf>
    <xf numFmtId="0" fontId="32" fillId="0" borderId="0" xfId="0" applyFont="1" applyFill="1" applyBorder="1" applyAlignment="1">
      <alignment horizontal="center" vertical="center"/>
    </xf>
    <xf numFmtId="0" fontId="32" fillId="0" borderId="0" xfId="0" applyFont="1" applyFill="1" applyAlignment="1">
      <alignment horizontal="center" vertical="center"/>
    </xf>
    <xf numFmtId="49" fontId="30" fillId="0" borderId="1" xfId="0" applyNumberFormat="1" applyFont="1" applyFill="1" applyBorder="1" applyAlignment="1">
      <alignment horizontal="center" vertical="center" wrapText="1"/>
    </xf>
    <xf numFmtId="186" fontId="32" fillId="0" borderId="1" xfId="0" applyNumberFormat="1" applyFont="1" applyFill="1" applyBorder="1" applyAlignment="1">
      <alignment horizontal="center" vertical="center"/>
    </xf>
    <xf numFmtId="49" fontId="34" fillId="0" borderId="1" xfId="0" applyNumberFormat="1" applyFont="1" applyFill="1" applyBorder="1" applyAlignment="1" quotePrefix="1">
      <alignment wrapText="1"/>
    </xf>
    <xf numFmtId="0" fontId="34" fillId="0" borderId="1" xfId="0" applyFont="1" applyFill="1" applyBorder="1" applyAlignment="1">
      <alignment wrapText="1"/>
    </xf>
    <xf numFmtId="186" fontId="30" fillId="0" borderId="1" xfId="0" applyNumberFormat="1" applyFont="1" applyFill="1" applyBorder="1" applyAlignment="1">
      <alignment horizontal="center" wrapText="1"/>
    </xf>
    <xf numFmtId="49" fontId="34" fillId="0" borderId="1" xfId="0" applyNumberFormat="1" applyFont="1" applyBorder="1" applyAlignment="1" quotePrefix="1">
      <alignment wrapText="1"/>
    </xf>
    <xf numFmtId="0" fontId="34" fillId="0" borderId="1" xfId="0" applyFont="1" applyBorder="1" applyAlignment="1">
      <alignment wrapText="1"/>
    </xf>
    <xf numFmtId="186" fontId="30" fillId="0" borderId="1" xfId="0" applyNumberFormat="1" applyFont="1" applyBorder="1" applyAlignment="1">
      <alignment horizontal="center" wrapText="1"/>
    </xf>
    <xf numFmtId="49" fontId="30" fillId="5" borderId="1" xfId="0" applyNumberFormat="1" applyFont="1" applyFill="1" applyBorder="1" applyAlignment="1">
      <alignment horizontal="center" vertical="center" wrapText="1"/>
    </xf>
    <xf numFmtId="0" fontId="34" fillId="5" borderId="1" xfId="0" applyFont="1" applyFill="1" applyBorder="1" applyAlignment="1">
      <alignment horizontal="left" vertical="center" wrapText="1"/>
    </xf>
    <xf numFmtId="186" fontId="30" fillId="5" borderId="1" xfId="0" applyNumberFormat="1" applyFont="1" applyFill="1" applyBorder="1" applyAlignment="1">
      <alignment horizontal="center" vertical="center" wrapText="1"/>
    </xf>
    <xf numFmtId="0" fontId="32" fillId="0" borderId="0" xfId="0" applyFont="1" applyBorder="1" applyAlignment="1">
      <alignment/>
    </xf>
    <xf numFmtId="0" fontId="32" fillId="0" borderId="0" xfId="0" applyFont="1" applyFill="1" applyAlignment="1">
      <alignment/>
    </xf>
    <xf numFmtId="49" fontId="32" fillId="0" borderId="1" xfId="0" applyNumberFormat="1" applyFont="1" applyFill="1" applyBorder="1" applyAlignment="1" quotePrefix="1">
      <alignment horizontal="center"/>
    </xf>
    <xf numFmtId="0" fontId="32" fillId="0" borderId="1" xfId="0" applyFont="1" applyFill="1" applyBorder="1" applyAlignment="1">
      <alignment horizontal="center"/>
    </xf>
    <xf numFmtId="186" fontId="32" fillId="0" borderId="1" xfId="0" applyNumberFormat="1" applyFont="1" applyFill="1" applyBorder="1" applyAlignment="1">
      <alignment horizontal="center"/>
    </xf>
    <xf numFmtId="186" fontId="30" fillId="0" borderId="1" xfId="0" applyNumberFormat="1" applyFont="1" applyFill="1" applyBorder="1" applyAlignment="1">
      <alignment horizontal="center" vertical="center" wrapText="1"/>
    </xf>
    <xf numFmtId="0" fontId="32" fillId="0" borderId="0" xfId="0" applyFont="1" applyFill="1" applyAlignment="1">
      <alignment horizontal="center"/>
    </xf>
    <xf numFmtId="0" fontId="34" fillId="0" borderId="1" xfId="0" applyFont="1" applyFill="1" applyBorder="1" applyAlignment="1">
      <alignment horizontal="left" vertical="center" wrapText="1"/>
    </xf>
    <xf numFmtId="49" fontId="33" fillId="0" borderId="1" xfId="0" applyNumberFormat="1" applyFont="1" applyBorder="1" applyAlignment="1" quotePrefix="1">
      <alignment/>
    </xf>
    <xf numFmtId="0" fontId="33" fillId="0" borderId="1" xfId="0" applyFont="1" applyBorder="1" applyAlignment="1">
      <alignment/>
    </xf>
    <xf numFmtId="186" fontId="32" fillId="0" borderId="1" xfId="0" applyNumberFormat="1" applyFont="1" applyBorder="1" applyAlignment="1">
      <alignment horizontal="center"/>
    </xf>
    <xf numFmtId="0" fontId="30" fillId="0" borderId="1" xfId="0" applyFont="1" applyFill="1" applyBorder="1" applyAlignment="1">
      <alignment horizontal="center" vertical="center" wrapText="1"/>
    </xf>
    <xf numFmtId="0" fontId="30" fillId="0" borderId="1" xfId="0" applyFont="1" applyFill="1" applyBorder="1" applyAlignment="1">
      <alignment horizontal="center" vertical="top" wrapText="1"/>
    </xf>
    <xf numFmtId="49" fontId="30" fillId="0" borderId="1" xfId="0" applyNumberFormat="1" applyFont="1" applyFill="1" applyBorder="1" applyAlignment="1">
      <alignment horizontal="center" vertical="center" wrapText="1"/>
    </xf>
    <xf numFmtId="0" fontId="30" fillId="0" borderId="1" xfId="0" applyFont="1" applyFill="1" applyBorder="1" applyAlignment="1">
      <alignment horizontal="justify" vertical="top" wrapText="1"/>
    </xf>
    <xf numFmtId="0" fontId="32" fillId="0" borderId="0" xfId="0" applyFont="1" applyFill="1" applyBorder="1" applyAlignment="1">
      <alignment/>
    </xf>
    <xf numFmtId="186" fontId="34" fillId="0" borderId="1" xfId="0" applyNumberFormat="1" applyFont="1" applyFill="1" applyBorder="1" applyAlignment="1">
      <alignment horizontal="center" vertical="center"/>
    </xf>
    <xf numFmtId="186" fontId="34" fillId="0" borderId="1" xfId="0" applyNumberFormat="1" applyFont="1" applyBorder="1" applyAlignment="1">
      <alignment horizontal="center" vertical="center"/>
    </xf>
    <xf numFmtId="0" fontId="33" fillId="0" borderId="0" xfId="0" applyFont="1" applyFill="1" applyBorder="1" applyAlignment="1">
      <alignment/>
    </xf>
    <xf numFmtId="0" fontId="33" fillId="0" borderId="0" xfId="0" applyFont="1" applyFill="1" applyAlignment="1">
      <alignment/>
    </xf>
    <xf numFmtId="0" fontId="34" fillId="0" borderId="1" xfId="0" applyFont="1" applyBorder="1" applyAlignment="1">
      <alignment horizontal="left" vertical="top" wrapText="1"/>
    </xf>
    <xf numFmtId="0" fontId="30" fillId="2" borderId="1" xfId="0" applyFont="1" applyFill="1" applyBorder="1" applyAlignment="1">
      <alignment horizontal="left" vertical="center" wrapText="1"/>
    </xf>
    <xf numFmtId="0" fontId="34" fillId="0" borderId="1" xfId="0" applyFont="1" applyBorder="1" applyAlignment="1">
      <alignment horizontal="left" vertical="center" wrapText="1"/>
    </xf>
    <xf numFmtId="49" fontId="30" fillId="0" borderId="1" xfId="0" applyNumberFormat="1" applyFont="1" applyBorder="1" applyAlignment="1">
      <alignment horizontal="center" vertical="center" wrapText="1"/>
    </xf>
    <xf numFmtId="186" fontId="33" fillId="0" borderId="1" xfId="0" applyNumberFormat="1" applyFont="1" applyFill="1" applyBorder="1" applyAlignment="1">
      <alignment/>
    </xf>
    <xf numFmtId="186" fontId="33" fillId="0" borderId="1" xfId="0" applyNumberFormat="1" applyFont="1" applyBorder="1" applyAlignment="1">
      <alignment/>
    </xf>
    <xf numFmtId="0" fontId="30" fillId="0" borderId="1" xfId="0" applyFont="1" applyBorder="1" applyAlignment="1">
      <alignment horizontal="left" vertical="top" wrapText="1"/>
    </xf>
    <xf numFmtId="0" fontId="30" fillId="5" borderId="1" xfId="0" applyFont="1" applyFill="1" applyBorder="1" applyAlignment="1">
      <alignment horizontal="center" vertical="center" wrapText="1"/>
    </xf>
    <xf numFmtId="0" fontId="30" fillId="5" borderId="1" xfId="0" applyFont="1" applyFill="1" applyBorder="1" applyAlignment="1">
      <alignment horizontal="justify" vertical="top" wrapText="1"/>
    </xf>
    <xf numFmtId="186" fontId="30" fillId="5" borderId="1" xfId="0" applyNumberFormat="1" applyFont="1" applyFill="1" applyBorder="1" applyAlignment="1">
      <alignment horizontal="right" vertical="top" wrapText="1"/>
    </xf>
    <xf numFmtId="186" fontId="34" fillId="5" borderId="1" xfId="0" applyNumberFormat="1" applyFont="1" applyFill="1" applyBorder="1" applyAlignment="1">
      <alignment horizontal="center" vertical="center" wrapText="1"/>
    </xf>
    <xf numFmtId="186" fontId="32" fillId="0" borderId="1" xfId="0" applyNumberFormat="1" applyFont="1" applyBorder="1" applyAlignment="1">
      <alignment horizontal="center" vertical="center"/>
    </xf>
    <xf numFmtId="0" fontId="30" fillId="2"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1" xfId="0" applyFont="1" applyFill="1" applyBorder="1" applyAlignment="1">
      <alignment horizontal="justify" vertical="top" wrapText="1"/>
    </xf>
    <xf numFmtId="0" fontId="30" fillId="5" borderId="1" xfId="0" applyFont="1" applyFill="1" applyBorder="1" applyAlignment="1">
      <alignment horizontal="center" vertical="center" wrapText="1"/>
    </xf>
    <xf numFmtId="0" fontId="34" fillId="5" borderId="1" xfId="0" applyFont="1" applyFill="1" applyBorder="1" applyAlignment="1">
      <alignment horizontal="justify" vertical="top" wrapText="1"/>
    </xf>
    <xf numFmtId="186" fontId="30" fillId="5" borderId="1" xfId="0" applyNumberFormat="1" applyFont="1" applyFill="1" applyBorder="1" applyAlignment="1">
      <alignment horizontal="center" vertical="center" wrapText="1"/>
    </xf>
    <xf numFmtId="0" fontId="34" fillId="0" borderId="1" xfId="0" applyFont="1" applyFill="1" applyBorder="1" applyAlignment="1">
      <alignment horizontal="justify" vertical="top" wrapText="1"/>
    </xf>
    <xf numFmtId="0" fontId="30" fillId="2" borderId="1" xfId="0" applyFont="1" applyFill="1" applyBorder="1" applyAlignment="1">
      <alignment horizontal="justify" vertical="top" wrapText="1"/>
    </xf>
    <xf numFmtId="0" fontId="34" fillId="0" borderId="1" xfId="0" applyFont="1" applyBorder="1" applyAlignment="1">
      <alignment horizontal="justify" vertical="top" wrapText="1"/>
    </xf>
    <xf numFmtId="0" fontId="34" fillId="0" borderId="1" xfId="0" applyFont="1" applyFill="1" applyBorder="1" applyAlignment="1">
      <alignment horizontal="center" vertical="center" wrapText="1"/>
    </xf>
    <xf numFmtId="0" fontId="34" fillId="0" borderId="1" xfId="0" applyFont="1" applyFill="1" applyBorder="1" applyAlignment="1">
      <alignment horizontal="left" wrapText="1"/>
    </xf>
    <xf numFmtId="186" fontId="34" fillId="0" borderId="1" xfId="0" applyNumberFormat="1" applyFont="1" applyFill="1" applyBorder="1" applyAlignment="1">
      <alignment horizontal="right" vertical="top" wrapText="1"/>
    </xf>
    <xf numFmtId="186" fontId="33" fillId="0" borderId="1" xfId="0" applyNumberFormat="1" applyFont="1" applyFill="1" applyBorder="1" applyAlignment="1">
      <alignment horizontal="center" vertical="center"/>
    </xf>
    <xf numFmtId="0" fontId="34" fillId="0" borderId="1" xfId="0" applyFont="1" applyFill="1" applyBorder="1" applyAlignment="1">
      <alignment horizontal="left" vertical="justify" wrapText="1"/>
    </xf>
    <xf numFmtId="0" fontId="30" fillId="5" borderId="1" xfId="0" applyFont="1" applyFill="1" applyBorder="1" applyAlignment="1">
      <alignment horizontal="left" vertical="justify" wrapText="1"/>
    </xf>
    <xf numFmtId="186" fontId="30" fillId="5" borderId="1" xfId="0" applyNumberFormat="1" applyFont="1" applyFill="1" applyBorder="1" applyAlignment="1">
      <alignment horizontal="right" vertical="top" wrapText="1"/>
    </xf>
    <xf numFmtId="186" fontId="34" fillId="5" borderId="1" xfId="0" applyNumberFormat="1" applyFont="1" applyFill="1" applyBorder="1" applyAlignment="1">
      <alignment horizontal="center" vertical="center" wrapText="1"/>
    </xf>
    <xf numFmtId="0" fontId="34" fillId="5" borderId="1" xfId="0" applyFont="1" applyFill="1" applyBorder="1" applyAlignment="1">
      <alignment horizontal="center" vertical="center" wrapText="1"/>
    </xf>
    <xf numFmtId="0" fontId="34" fillId="5" borderId="1" xfId="0" applyFont="1" applyFill="1" applyBorder="1" applyAlignment="1">
      <alignment horizontal="left" vertical="justify" wrapText="1"/>
    </xf>
    <xf numFmtId="186" fontId="34" fillId="5" borderId="1" xfId="0" applyNumberFormat="1" applyFont="1" applyFill="1" applyBorder="1" applyAlignment="1">
      <alignment horizontal="right" vertical="top" wrapText="1"/>
    </xf>
    <xf numFmtId="0" fontId="30" fillId="2" borderId="1" xfId="0" applyFont="1" applyFill="1" applyBorder="1" applyAlignment="1">
      <alignment horizontal="left" vertical="top" wrapText="1"/>
    </xf>
    <xf numFmtId="186" fontId="34" fillId="2" borderId="1" xfId="0" applyNumberFormat="1" applyFont="1" applyFill="1" applyBorder="1" applyAlignment="1">
      <alignment horizontal="center" vertical="center" wrapText="1"/>
    </xf>
    <xf numFmtId="186" fontId="33" fillId="2" borderId="1" xfId="0" applyNumberFormat="1" applyFont="1" applyFill="1" applyBorder="1" applyAlignment="1">
      <alignment horizontal="center" vertical="center"/>
    </xf>
    <xf numFmtId="0" fontId="34" fillId="4" borderId="1" xfId="0" applyFont="1" applyFill="1" applyBorder="1" applyAlignment="1">
      <alignment horizontal="center" vertical="center" wrapText="1"/>
    </xf>
    <xf numFmtId="0" fontId="34" fillId="4" borderId="1" xfId="0" applyFont="1" applyFill="1" applyBorder="1" applyAlignment="1">
      <alignment horizontal="justify" vertical="top" wrapText="1"/>
    </xf>
    <xf numFmtId="186" fontId="34" fillId="4" borderId="1" xfId="0" applyNumberFormat="1" applyFont="1" applyFill="1" applyBorder="1" applyAlignment="1">
      <alignment horizontal="center" vertical="center" wrapText="1"/>
    </xf>
    <xf numFmtId="0" fontId="30" fillId="2" borderId="1" xfId="0" applyFont="1" applyFill="1" applyBorder="1" applyAlignment="1">
      <alignment horizontal="justify" vertical="top" wrapText="1"/>
    </xf>
    <xf numFmtId="186" fontId="30" fillId="2" borderId="1" xfId="0" applyNumberFormat="1" applyFont="1" applyFill="1" applyBorder="1" applyAlignment="1">
      <alignment horizontal="center" vertical="center"/>
    </xf>
    <xf numFmtId="186" fontId="30" fillId="0" borderId="1" xfId="0" applyNumberFormat="1" applyFont="1" applyFill="1" applyBorder="1" applyAlignment="1">
      <alignment horizontal="center" vertical="center"/>
    </xf>
    <xf numFmtId="0" fontId="30" fillId="2" borderId="1" xfId="0" applyFont="1" applyFill="1" applyBorder="1" applyAlignment="1">
      <alignment horizontal="center" vertical="top" wrapText="1"/>
    </xf>
    <xf numFmtId="186" fontId="30" fillId="2" borderId="1" xfId="0" applyNumberFormat="1" applyFont="1" applyFill="1" applyBorder="1" applyAlignment="1">
      <alignment horizontal="center" vertical="top" wrapText="1"/>
    </xf>
    <xf numFmtId="175" fontId="30" fillId="2" borderId="1" xfId="0" applyNumberFormat="1" applyFont="1" applyFill="1" applyBorder="1" applyAlignment="1">
      <alignment horizontal="center" vertical="top" wrapText="1"/>
    </xf>
    <xf numFmtId="0" fontId="34" fillId="4" borderId="1" xfId="0" applyFont="1" applyFill="1" applyBorder="1" applyAlignment="1">
      <alignment horizontal="center" vertical="top" wrapText="1"/>
    </xf>
    <xf numFmtId="186" fontId="34" fillId="4" borderId="1" xfId="0" applyNumberFormat="1" applyFont="1" applyFill="1" applyBorder="1" applyAlignment="1">
      <alignment horizontal="center" vertical="top" wrapText="1"/>
    </xf>
    <xf numFmtId="186" fontId="34" fillId="0" borderId="1" xfId="0" applyNumberFormat="1" applyFont="1" applyFill="1" applyBorder="1" applyAlignment="1">
      <alignment horizontal="center" vertical="center"/>
    </xf>
    <xf numFmtId="175" fontId="34" fillId="4" borderId="1" xfId="0" applyNumberFormat="1" applyFont="1" applyFill="1" applyBorder="1" applyAlignment="1">
      <alignment horizontal="center" vertical="top" wrapText="1"/>
    </xf>
    <xf numFmtId="186" fontId="33" fillId="4" borderId="1" xfId="0" applyNumberFormat="1" applyFont="1" applyFill="1" applyBorder="1" applyAlignment="1">
      <alignment horizontal="center" vertical="center"/>
    </xf>
    <xf numFmtId="186" fontId="34" fillId="0" borderId="1" xfId="0" applyNumberFormat="1" applyFont="1" applyBorder="1" applyAlignment="1">
      <alignment horizontal="center" vertical="center" wrapText="1"/>
    </xf>
    <xf numFmtId="0" fontId="30" fillId="0" borderId="1" xfId="0" applyFont="1" applyFill="1" applyBorder="1" applyAlignment="1">
      <alignment horizontal="left" vertical="top" wrapText="1"/>
    </xf>
    <xf numFmtId="186" fontId="30" fillId="0" borderId="1" xfId="0" applyNumberFormat="1" applyFont="1" applyBorder="1" applyAlignment="1">
      <alignment horizontal="center" vertical="center" wrapText="1"/>
    </xf>
    <xf numFmtId="0" fontId="30" fillId="0" borderId="1" xfId="0" applyFont="1" applyFill="1" applyBorder="1" applyAlignment="1">
      <alignment horizontal="left" vertical="center" wrapText="1"/>
    </xf>
    <xf numFmtId="0" fontId="34" fillId="0" borderId="1" xfId="0" applyFont="1" applyFill="1" applyBorder="1" applyAlignment="1">
      <alignment horizontal="left" vertical="center" wrapText="1"/>
    </xf>
    <xf numFmtId="0" fontId="36"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0" xfId="0" applyFont="1" applyBorder="1" applyAlignment="1">
      <alignment horizontal="center"/>
    </xf>
    <xf numFmtId="0" fontId="32" fillId="0" borderId="0" xfId="0" applyFont="1" applyAlignment="1">
      <alignment horizontal="center"/>
    </xf>
    <xf numFmtId="186" fontId="30" fillId="4" borderId="1" xfId="0" applyNumberFormat="1" applyFont="1" applyFill="1" applyBorder="1" applyAlignment="1">
      <alignment horizontal="center" vertical="center"/>
    </xf>
    <xf numFmtId="186" fontId="30" fillId="4" borderId="1" xfId="0" applyNumberFormat="1" applyFont="1" applyFill="1" applyBorder="1" applyAlignment="1">
      <alignment horizontal="center" vertical="center" wrapText="1"/>
    </xf>
    <xf numFmtId="0" fontId="33" fillId="4" borderId="0" xfId="0" applyFont="1" applyFill="1" applyAlignment="1">
      <alignment/>
    </xf>
    <xf numFmtId="0" fontId="33" fillId="4" borderId="1" xfId="0" applyFont="1" applyFill="1" applyBorder="1" applyAlignment="1">
      <alignment/>
    </xf>
    <xf numFmtId="0" fontId="39" fillId="4" borderId="1" xfId="0" applyFont="1" applyFill="1" applyBorder="1" applyAlignment="1">
      <alignment horizontal="center" vertical="center"/>
    </xf>
    <xf numFmtId="0" fontId="33" fillId="4" borderId="1" xfId="0" applyFont="1" applyFill="1" applyBorder="1" applyAlignment="1">
      <alignment horizontal="justify" vertical="center" wrapText="1"/>
    </xf>
    <xf numFmtId="186" fontId="30" fillId="0" borderId="1" xfId="0" applyNumberFormat="1" applyFont="1" applyFill="1" applyBorder="1" applyAlignment="1">
      <alignment horizontal="center" vertical="center"/>
    </xf>
    <xf numFmtId="0" fontId="34" fillId="0" borderId="1" xfId="0" applyFont="1" applyFill="1" applyBorder="1" applyAlignment="1">
      <alignment horizontal="center" vertical="center" wrapText="1"/>
    </xf>
    <xf numFmtId="0" fontId="34" fillId="0" borderId="1" xfId="0" applyFont="1" applyFill="1" applyBorder="1" applyAlignment="1">
      <alignment horizontal="left" wrapText="1"/>
    </xf>
    <xf numFmtId="186" fontId="33" fillId="0" borderId="1" xfId="0" applyNumberFormat="1" applyFont="1" applyFill="1" applyBorder="1" applyAlignment="1">
      <alignment horizontal="center" vertical="center" wrapText="1"/>
    </xf>
    <xf numFmtId="0" fontId="34" fillId="0" borderId="1" xfId="0" applyFont="1" applyFill="1" applyBorder="1" applyAlignment="1">
      <alignment vertical="justify" wrapText="1"/>
    </xf>
    <xf numFmtId="186" fontId="34" fillId="4" borderId="1" xfId="0" applyNumberFormat="1" applyFont="1" applyFill="1" applyBorder="1" applyAlignment="1">
      <alignment horizontal="center" vertical="center"/>
    </xf>
    <xf numFmtId="0" fontId="33" fillId="0" borderId="7" xfId="0" applyFont="1" applyBorder="1" applyAlignment="1">
      <alignment/>
    </xf>
    <xf numFmtId="0" fontId="33" fillId="0" borderId="8" xfId="0" applyFont="1" applyBorder="1" applyAlignment="1">
      <alignment/>
    </xf>
    <xf numFmtId="0" fontId="30" fillId="4" borderId="1" xfId="0" applyFont="1" applyFill="1" applyBorder="1" applyAlignment="1">
      <alignment horizontal="center" vertical="center" wrapText="1"/>
    </xf>
    <xf numFmtId="0" fontId="30" fillId="4" borderId="1" xfId="0" applyFont="1" applyFill="1" applyBorder="1" applyAlignment="1">
      <alignment horizontal="justify" vertical="top" wrapText="1"/>
    </xf>
    <xf numFmtId="0" fontId="34" fillId="0" borderId="1" xfId="0" applyFont="1" applyFill="1" applyBorder="1" applyAlignment="1">
      <alignment horizontal="center" vertical="center"/>
    </xf>
    <xf numFmtId="0" fontId="34" fillId="0" borderId="1" xfId="0" applyFont="1" applyBorder="1" applyAlignment="1">
      <alignment horizontal="justify" vertical="center" wrapText="1"/>
    </xf>
    <xf numFmtId="0" fontId="30" fillId="0" borderId="1" xfId="0" applyFont="1" applyFill="1" applyBorder="1" applyAlignment="1">
      <alignment horizontal="center" vertical="center"/>
    </xf>
    <xf numFmtId="0" fontId="34" fillId="0" borderId="0" xfId="0" applyFont="1" applyAlignment="1">
      <alignment/>
    </xf>
    <xf numFmtId="0" fontId="33" fillId="0" borderId="1" xfId="0" applyFont="1" applyFill="1" applyBorder="1" applyAlignment="1">
      <alignment horizontal="center" vertical="center"/>
    </xf>
    <xf numFmtId="186" fontId="33" fillId="5" borderId="1" xfId="0" applyNumberFormat="1" applyFont="1" applyFill="1" applyBorder="1" applyAlignment="1">
      <alignment/>
    </xf>
    <xf numFmtId="186" fontId="33" fillId="2" borderId="1" xfId="0" applyNumberFormat="1" applyFont="1" applyFill="1" applyBorder="1" applyAlignment="1">
      <alignment/>
    </xf>
    <xf numFmtId="0" fontId="30" fillId="0" borderId="0" xfId="0" applyFont="1" applyAlignment="1">
      <alignment/>
    </xf>
    <xf numFmtId="186" fontId="34" fillId="5" borderId="1" xfId="0" applyNumberFormat="1" applyFont="1" applyFill="1" applyBorder="1" applyAlignment="1">
      <alignment horizontal="center" vertical="center"/>
    </xf>
    <xf numFmtId="186" fontId="34" fillId="2" borderId="1" xfId="0" applyNumberFormat="1" applyFont="1" applyFill="1" applyBorder="1" applyAlignment="1">
      <alignment horizontal="center" vertical="center"/>
    </xf>
    <xf numFmtId="186" fontId="34" fillId="0" borderId="1" xfId="0" applyNumberFormat="1" applyFont="1" applyBorder="1" applyAlignment="1">
      <alignment/>
    </xf>
    <xf numFmtId="0" fontId="34" fillId="0" borderId="0" xfId="0" applyFont="1" applyBorder="1" applyAlignment="1">
      <alignment/>
    </xf>
    <xf numFmtId="186" fontId="33" fillId="0" borderId="0" xfId="0" applyNumberFormat="1" applyFont="1" applyBorder="1" applyAlignment="1">
      <alignment/>
    </xf>
    <xf numFmtId="186" fontId="33" fillId="0" borderId="0" xfId="0" applyNumberFormat="1" applyFont="1" applyAlignment="1">
      <alignment horizontal="center" vertical="center"/>
    </xf>
    <xf numFmtId="49" fontId="29" fillId="0" borderId="1" xfId="0" applyNumberFormat="1" applyFont="1" applyBorder="1" applyAlignment="1">
      <alignment horizontal="center" vertical="center" wrapText="1"/>
    </xf>
    <xf numFmtId="186" fontId="29" fillId="0" borderId="1" xfId="0" applyNumberFormat="1" applyFont="1" applyBorder="1" applyAlignment="1">
      <alignment horizontal="center" vertical="center" wrapText="1"/>
    </xf>
    <xf numFmtId="186" fontId="29" fillId="0" borderId="1" xfId="0" applyNumberFormat="1" applyFont="1" applyFill="1" applyBorder="1" applyAlignment="1">
      <alignment horizontal="center" vertical="center" wrapText="1"/>
    </xf>
    <xf numFmtId="186" fontId="8" fillId="0" borderId="1" xfId="0" applyNumberFormat="1" applyFont="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horizontal="left" vertical="top" wrapText="1"/>
    </xf>
    <xf numFmtId="175" fontId="27" fillId="4" borderId="4" xfId="0" applyNumberFormat="1" applyFont="1" applyFill="1" applyBorder="1" applyAlignment="1">
      <alignment horizontal="center" vertical="center" wrapText="1"/>
    </xf>
    <xf numFmtId="175" fontId="24" fillId="4" borderId="4" xfId="0" applyNumberFormat="1" applyFont="1" applyFill="1" applyBorder="1" applyAlignment="1">
      <alignment horizontal="center" vertical="center" wrapText="1"/>
    </xf>
    <xf numFmtId="0" fontId="18" fillId="3" borderId="5" xfId="0" applyFont="1" applyFill="1" applyBorder="1" applyAlignment="1">
      <alignment horizontal="center"/>
    </xf>
    <xf numFmtId="0" fontId="15" fillId="3" borderId="2" xfId="0" applyFont="1" applyFill="1" applyBorder="1" applyAlignment="1">
      <alignment horizontal="center" vertical="center"/>
    </xf>
    <xf numFmtId="175" fontId="15" fillId="3" borderId="2" xfId="0" applyNumberFormat="1" applyFont="1" applyFill="1" applyBorder="1" applyAlignment="1">
      <alignment horizontal="center" vertical="center"/>
    </xf>
    <xf numFmtId="175" fontId="15" fillId="3" borderId="2" xfId="0" applyNumberFormat="1" applyFont="1" applyFill="1" applyBorder="1" applyAlignment="1">
      <alignment horizontal="center" vertical="center" wrapText="1"/>
    </xf>
    <xf numFmtId="175" fontId="15" fillId="4" borderId="1" xfId="0" applyNumberFormat="1" applyFont="1" applyFill="1" applyBorder="1" applyAlignment="1">
      <alignment horizontal="center" vertical="center" wrapText="1"/>
    </xf>
    <xf numFmtId="175" fontId="15" fillId="3" borderId="1" xfId="0" applyNumberFormat="1" applyFont="1" applyFill="1" applyBorder="1" applyAlignment="1">
      <alignment horizontal="center" vertical="center"/>
    </xf>
    <xf numFmtId="186" fontId="41" fillId="2" borderId="1" xfId="0" applyNumberFormat="1" applyFont="1" applyFill="1" applyBorder="1" applyAlignment="1">
      <alignment horizontal="center" vertical="center"/>
    </xf>
    <xf numFmtId="0" fontId="40" fillId="0" borderId="0" xfId="0" applyFont="1" applyAlignment="1">
      <alignment horizontal="center" vertical="center"/>
    </xf>
    <xf numFmtId="0" fontId="42" fillId="0" borderId="1" xfId="0" applyFont="1" applyBorder="1" applyAlignment="1">
      <alignment horizontal="center" vertical="center" wrapText="1"/>
    </xf>
    <xf numFmtId="49" fontId="34" fillId="0" borderId="1" xfId="0" applyNumberFormat="1" applyFont="1" applyFill="1" applyBorder="1" applyAlignment="1">
      <alignment horizontal="center" vertical="center"/>
    </xf>
    <xf numFmtId="0" fontId="29" fillId="0" borderId="1" xfId="0" applyFont="1" applyFill="1" applyBorder="1" applyAlignment="1">
      <alignment horizontal="justify" vertical="justify" wrapText="1"/>
    </xf>
    <xf numFmtId="175" fontId="34" fillId="0" borderId="1" xfId="0" applyNumberFormat="1" applyFont="1" applyBorder="1" applyAlignment="1">
      <alignment horizontal="center" vertical="center" wrapText="1"/>
    </xf>
    <xf numFmtId="49" fontId="34" fillId="4" borderId="1" xfId="0" applyNumberFormat="1" applyFont="1" applyFill="1" applyBorder="1" applyAlignment="1">
      <alignment horizontal="center"/>
    </xf>
    <xf numFmtId="0" fontId="33" fillId="4" borderId="0" xfId="0" applyFont="1" applyFill="1" applyAlignment="1">
      <alignment horizontal="center" vertical="center"/>
    </xf>
    <xf numFmtId="0" fontId="34" fillId="4" borderId="1" xfId="0" applyFont="1" applyFill="1" applyBorder="1" applyAlignment="1">
      <alignment horizontal="left"/>
    </xf>
    <xf numFmtId="186" fontId="34" fillId="4" borderId="1" xfId="0" applyNumberFormat="1" applyFont="1" applyFill="1" applyBorder="1" applyAlignment="1">
      <alignment horizontal="center"/>
    </xf>
    <xf numFmtId="49" fontId="34" fillId="4" borderId="1" xfId="0" applyNumberFormat="1" applyFont="1" applyFill="1" applyBorder="1" applyAlignment="1" quotePrefix="1">
      <alignment horizontal="center"/>
    </xf>
    <xf numFmtId="186" fontId="43" fillId="2" borderId="1" xfId="0" applyNumberFormat="1" applyFont="1" applyFill="1" applyBorder="1" applyAlignment="1">
      <alignment horizontal="center" vertical="center"/>
    </xf>
    <xf numFmtId="186" fontId="44" fillId="2" borderId="1" xfId="0" applyNumberFormat="1" applyFont="1" applyFill="1" applyBorder="1" applyAlignment="1">
      <alignment horizontal="center" vertical="center" wrapText="1"/>
    </xf>
    <xf numFmtId="186" fontId="44" fillId="2" borderId="1" xfId="0" applyNumberFormat="1" applyFont="1" applyFill="1" applyBorder="1" applyAlignment="1">
      <alignment horizontal="center" vertical="center"/>
    </xf>
    <xf numFmtId="0" fontId="45" fillId="0" borderId="0" xfId="0" applyFont="1" applyAlignment="1">
      <alignment/>
    </xf>
    <xf numFmtId="0" fontId="45" fillId="2" borderId="1" xfId="0" applyFont="1" applyFill="1" applyBorder="1" applyAlignment="1">
      <alignment horizontal="center" vertical="center"/>
    </xf>
    <xf numFmtId="0" fontId="44" fillId="2" borderId="1" xfId="15" applyFont="1" applyFill="1" applyBorder="1" applyAlignment="1">
      <alignment horizontal="center" vertical="center" wrapText="1"/>
    </xf>
    <xf numFmtId="186" fontId="44" fillId="0" borderId="1" xfId="0" applyNumberFormat="1" applyFont="1" applyFill="1" applyBorder="1" applyAlignment="1">
      <alignment horizontal="center" vertical="center" wrapText="1"/>
    </xf>
    <xf numFmtId="0" fontId="45" fillId="0" borderId="0" xfId="0" applyFont="1" applyBorder="1" applyAlignment="1">
      <alignment/>
    </xf>
    <xf numFmtId="186" fontId="45" fillId="0" borderId="0" xfId="0" applyNumberFormat="1" applyFont="1" applyAlignment="1">
      <alignment/>
    </xf>
    <xf numFmtId="0" fontId="11" fillId="2" borderId="1" xfId="0" applyFont="1" applyFill="1" applyBorder="1" applyAlignment="1">
      <alignment horizontal="center" vertical="center" wrapText="1"/>
    </xf>
    <xf numFmtId="0" fontId="11" fillId="2" borderId="1" xfId="15" applyFont="1" applyFill="1" applyBorder="1" applyAlignment="1">
      <alignment horizontal="center" vertical="center" wrapText="1"/>
    </xf>
    <xf numFmtId="186" fontId="11" fillId="2" borderId="1" xfId="0" applyNumberFormat="1" applyFont="1" applyFill="1" applyBorder="1" applyAlignment="1">
      <alignment horizontal="center" vertical="center" wrapText="1"/>
    </xf>
    <xf numFmtId="186" fontId="11" fillId="2" borderId="1" xfId="0" applyNumberFormat="1" applyFont="1" applyFill="1" applyBorder="1" applyAlignment="1">
      <alignment horizontal="center" vertical="center" wrapText="1"/>
    </xf>
    <xf numFmtId="186" fontId="16" fillId="2" borderId="1" xfId="0" applyNumberFormat="1" applyFont="1" applyFill="1" applyBorder="1" applyAlignment="1">
      <alignment horizontal="center" vertical="center"/>
    </xf>
    <xf numFmtId="175" fontId="16" fillId="0" borderId="0" xfId="0" applyNumberFormat="1" applyFont="1" applyBorder="1" applyAlignment="1">
      <alignment/>
    </xf>
    <xf numFmtId="0" fontId="16" fillId="0" borderId="0" xfId="0" applyFont="1" applyAlignment="1">
      <alignment/>
    </xf>
    <xf numFmtId="175" fontId="48" fillId="0" borderId="0" xfId="0" applyNumberFormat="1" applyFont="1" applyBorder="1" applyAlignment="1">
      <alignment/>
    </xf>
    <xf numFmtId="0" fontId="48" fillId="0" borderId="0" xfId="0" applyFont="1" applyAlignment="1">
      <alignment/>
    </xf>
    <xf numFmtId="186" fontId="11" fillId="2" borderId="1" xfId="0" applyNumberFormat="1" applyFont="1" applyFill="1" applyBorder="1" applyAlignment="1">
      <alignment horizontal="center" vertical="center"/>
    </xf>
    <xf numFmtId="0" fontId="30" fillId="2" borderId="1" xfId="0" applyFont="1" applyFill="1" applyBorder="1" applyAlignment="1">
      <alignment horizontal="justify" vertical="center" wrapText="1"/>
    </xf>
    <xf numFmtId="186" fontId="32" fillId="4" borderId="1" xfId="0" applyNumberFormat="1" applyFont="1" applyFill="1" applyBorder="1" applyAlignment="1">
      <alignment horizontal="center" vertical="center"/>
    </xf>
    <xf numFmtId="0" fontId="34" fillId="4" borderId="1" xfId="0" applyFont="1" applyFill="1" applyBorder="1" applyAlignment="1">
      <alignment horizontal="center" vertical="center" wrapText="1"/>
    </xf>
    <xf numFmtId="0" fontId="34" fillId="4" borderId="1" xfId="15" applyFont="1" applyFill="1" applyBorder="1" applyAlignment="1">
      <alignment horizontal="center" vertical="center" wrapText="1"/>
    </xf>
    <xf numFmtId="186" fontId="33" fillId="4" borderId="1" xfId="0" applyNumberFormat="1" applyFont="1" applyFill="1" applyBorder="1" applyAlignment="1">
      <alignment horizontal="center" vertical="center"/>
    </xf>
    <xf numFmtId="0" fontId="49" fillId="0" borderId="1" xfId="0" applyFont="1" applyBorder="1" applyAlignment="1">
      <alignment wrapText="1"/>
    </xf>
    <xf numFmtId="0" fontId="19" fillId="0" borderId="1" xfId="0" applyFont="1" applyBorder="1" applyAlignment="1">
      <alignment wrapText="1"/>
    </xf>
    <xf numFmtId="186" fontId="34" fillId="0" borderId="1" xfId="0" applyNumberFormat="1" applyFont="1" applyFill="1" applyBorder="1" applyAlignment="1">
      <alignment horizontal="center" vertical="center" wrapText="1"/>
    </xf>
    <xf numFmtId="0" fontId="34" fillId="4" borderId="1" xfId="0" applyFont="1" applyFill="1" applyBorder="1" applyAlignment="1">
      <alignment horizontal="justify" vertical="center" wrapText="1"/>
    </xf>
    <xf numFmtId="0" fontId="30" fillId="0" borderId="1" xfId="0" applyFont="1" applyBorder="1" applyAlignment="1">
      <alignment horizontal="left" vertical="center" wrapText="1"/>
    </xf>
    <xf numFmtId="0" fontId="7" fillId="3" borderId="1" xfId="18" applyNumberFormat="1" applyFont="1" applyFill="1" applyBorder="1" applyAlignment="1" applyProtection="1">
      <alignment horizontal="left" vertical="center" wrapText="1"/>
      <protection/>
    </xf>
    <xf numFmtId="0" fontId="19" fillId="4" borderId="3" xfId="0" applyFont="1" applyFill="1" applyBorder="1" applyAlignment="1">
      <alignment horizontal="center" vertical="center"/>
    </xf>
    <xf numFmtId="1" fontId="19" fillId="4" borderId="3" xfId="18" applyNumberFormat="1" applyFont="1" applyFill="1" applyBorder="1" applyAlignment="1" applyProtection="1">
      <alignment horizontal="center" vertical="center" wrapText="1"/>
      <protection/>
    </xf>
    <xf numFmtId="0" fontId="19" fillId="4" borderId="1" xfId="18" applyNumberFormat="1" applyFont="1" applyFill="1" applyBorder="1" applyAlignment="1" applyProtection="1">
      <alignment vertical="center" wrapText="1"/>
      <protection/>
    </xf>
    <xf numFmtId="175" fontId="10" fillId="4" borderId="1" xfId="0" applyNumberFormat="1" applyFont="1" applyFill="1" applyBorder="1" applyAlignment="1">
      <alignment horizontal="center" vertical="center" wrapText="1"/>
    </xf>
    <xf numFmtId="1" fontId="18" fillId="0" borderId="3" xfId="18" applyNumberFormat="1" applyFont="1" applyFill="1" applyBorder="1" applyAlignment="1" applyProtection="1">
      <alignment horizontal="center" vertical="center" wrapText="1"/>
      <protection/>
    </xf>
    <xf numFmtId="0" fontId="18" fillId="0" borderId="1" xfId="18" applyNumberFormat="1" applyFont="1" applyFill="1" applyBorder="1" applyAlignment="1" applyProtection="1">
      <alignment vertical="center" wrapText="1"/>
      <protection/>
    </xf>
    <xf numFmtId="175" fontId="13" fillId="0" borderId="1" xfId="0" applyNumberFormat="1" applyFont="1" applyBorder="1" applyAlignment="1">
      <alignment horizontal="center" vertical="center" wrapText="1"/>
    </xf>
    <xf numFmtId="186" fontId="41" fillId="2" borderId="1" xfId="0" applyNumberFormat="1" applyFont="1" applyFill="1" applyBorder="1" applyAlignment="1">
      <alignment horizontal="center" vertical="center"/>
    </xf>
    <xf numFmtId="0" fontId="40" fillId="0" borderId="0" xfId="0" applyFont="1" applyAlignment="1">
      <alignment/>
    </xf>
    <xf numFmtId="0" fontId="3" fillId="0" borderId="0" xfId="0" applyFont="1" applyAlignment="1">
      <alignment/>
    </xf>
    <xf numFmtId="0" fontId="3" fillId="0" borderId="0" xfId="0" applyFont="1" applyAlignment="1">
      <alignment/>
    </xf>
    <xf numFmtId="0" fontId="50" fillId="0" borderId="0" xfId="0" applyFont="1" applyAlignment="1">
      <alignment horizontal="center"/>
    </xf>
    <xf numFmtId="0" fontId="51" fillId="0" borderId="0" xfId="0" applyFont="1" applyAlignment="1">
      <alignment/>
    </xf>
    <xf numFmtId="0" fontId="51" fillId="0" borderId="0" xfId="0" applyFont="1" applyAlignment="1">
      <alignment/>
    </xf>
    <xf numFmtId="0" fontId="51" fillId="0" borderId="0" xfId="0" applyFont="1" applyAlignment="1">
      <alignment wrapText="1"/>
    </xf>
    <xf numFmtId="0" fontId="34" fillId="4" borderId="1" xfId="0" applyFont="1" applyFill="1" applyBorder="1" applyAlignment="1">
      <alignment wrapText="1"/>
    </xf>
    <xf numFmtId="0" fontId="34" fillId="4" borderId="1" xfId="0" applyFont="1" applyFill="1" applyBorder="1" applyAlignment="1">
      <alignment vertical="center" wrapText="1"/>
    </xf>
    <xf numFmtId="0" fontId="51" fillId="0" borderId="0" xfId="0" applyFont="1" applyBorder="1" applyAlignment="1">
      <alignment/>
    </xf>
    <xf numFmtId="0" fontId="3" fillId="0" borderId="0" xfId="0" applyFont="1" applyBorder="1" applyAlignment="1">
      <alignment/>
    </xf>
    <xf numFmtId="49" fontId="30" fillId="0" borderId="1" xfId="0" applyNumberFormat="1" applyFont="1" applyFill="1" applyBorder="1" applyAlignment="1">
      <alignment horizontal="center" vertical="center"/>
    </xf>
    <xf numFmtId="0" fontId="34" fillId="0" borderId="9" xfId="0" applyFont="1" applyBorder="1" applyAlignment="1">
      <alignment horizontal="left" vertical="top" wrapText="1"/>
    </xf>
    <xf numFmtId="0" fontId="30" fillId="0" borderId="1" xfId="0" applyFont="1" applyBorder="1" applyAlignment="1">
      <alignment horizontal="left" vertical="top" wrapText="1"/>
    </xf>
    <xf numFmtId="0" fontId="34" fillId="4" borderId="1" xfId="0" applyFont="1" applyFill="1" applyBorder="1" applyAlignment="1">
      <alignment horizontal="left" wrapText="1"/>
    </xf>
    <xf numFmtId="49" fontId="34" fillId="0" borderId="10" xfId="0" applyNumberFormat="1" applyFont="1" applyFill="1" applyBorder="1" applyAlignment="1">
      <alignment horizontal="center" vertical="center"/>
    </xf>
    <xf numFmtId="186" fontId="34" fillId="4" borderId="1" xfId="0" applyNumberFormat="1" applyFont="1" applyFill="1" applyBorder="1" applyAlignment="1">
      <alignment horizontal="center" vertical="center"/>
    </xf>
    <xf numFmtId="0" fontId="30" fillId="0" borderId="1" xfId="0" applyFont="1" applyFill="1" applyBorder="1" applyAlignment="1">
      <alignment horizontal="left" vertical="center" wrapText="1"/>
    </xf>
    <xf numFmtId="186" fontId="30" fillId="5" borderId="1" xfId="0" applyNumberFormat="1" applyFont="1" applyFill="1" applyBorder="1" applyAlignment="1">
      <alignment horizontal="center" vertical="center"/>
    </xf>
    <xf numFmtId="0" fontId="30" fillId="0" borderId="0" xfId="0" applyFont="1" applyAlignment="1">
      <alignment/>
    </xf>
    <xf numFmtId="186" fontId="30" fillId="0" borderId="1" xfId="0" applyNumberFormat="1" applyFont="1" applyBorder="1" applyAlignment="1">
      <alignment horizontal="center" vertical="center"/>
    </xf>
    <xf numFmtId="186" fontId="34" fillId="0" borderId="11" xfId="0" applyNumberFormat="1" applyFont="1" applyBorder="1" applyAlignment="1">
      <alignment horizontal="center" vertical="center"/>
    </xf>
    <xf numFmtId="186" fontId="34" fillId="0" borderId="11" xfId="0" applyNumberFormat="1" applyFont="1" applyBorder="1" applyAlignment="1">
      <alignment/>
    </xf>
    <xf numFmtId="186" fontId="34" fillId="0" borderId="12" xfId="0" applyNumberFormat="1" applyFont="1" applyBorder="1" applyAlignment="1">
      <alignment horizontal="center" vertical="center"/>
    </xf>
    <xf numFmtId="186" fontId="38" fillId="4" borderId="1" xfId="0" applyNumberFormat="1" applyFont="1" applyFill="1" applyBorder="1" applyAlignment="1">
      <alignment horizontal="center" vertical="center" wrapText="1"/>
    </xf>
    <xf numFmtId="0" fontId="34" fillId="2" borderId="1" xfId="0" applyFont="1" applyFill="1" applyBorder="1" applyAlignment="1">
      <alignment horizontal="center" vertical="center" wrapText="1"/>
    </xf>
    <xf numFmtId="0" fontId="34" fillId="0" borderId="1" xfId="0" applyFont="1" applyBorder="1" applyAlignment="1">
      <alignment horizontal="center" vertical="center"/>
    </xf>
    <xf numFmtId="0" fontId="34" fillId="0" borderId="1" xfId="0" applyFont="1" applyBorder="1" applyAlignment="1">
      <alignment horizontal="left" vertical="center"/>
    </xf>
    <xf numFmtId="186" fontId="34" fillId="0" borderId="1" xfId="0" applyNumberFormat="1" applyFont="1" applyBorder="1" applyAlignment="1">
      <alignment horizontal="center"/>
    </xf>
    <xf numFmtId="186" fontId="34" fillId="0" borderId="11" xfId="0" applyNumberFormat="1" applyFont="1" applyBorder="1" applyAlignment="1">
      <alignment horizontal="center"/>
    </xf>
    <xf numFmtId="186" fontId="33" fillId="0" borderId="1" xfId="0" applyNumberFormat="1" applyFont="1" applyBorder="1" applyAlignment="1">
      <alignment horizontal="center"/>
    </xf>
    <xf numFmtId="49" fontId="30" fillId="4" borderId="1" xfId="0" applyNumberFormat="1" applyFont="1" applyFill="1" applyBorder="1" applyAlignment="1">
      <alignment horizontal="center" vertical="center"/>
    </xf>
    <xf numFmtId="0" fontId="30" fillId="4" borderId="1" xfId="0" applyFont="1" applyFill="1" applyBorder="1" applyAlignment="1">
      <alignment horizontal="left" vertical="center"/>
    </xf>
    <xf numFmtId="0" fontId="52" fillId="2" borderId="1" xfId="0" applyFont="1" applyFill="1" applyBorder="1" applyAlignment="1">
      <alignment horizontal="center" wrapText="1"/>
    </xf>
    <xf numFmtId="0" fontId="52" fillId="2" borderId="1" xfId="0" applyFont="1" applyFill="1" applyBorder="1" applyAlignment="1">
      <alignment horizontal="center" vertical="center" wrapText="1"/>
    </xf>
    <xf numFmtId="0" fontId="30" fillId="4" borderId="1" xfId="0" applyFont="1" applyFill="1" applyBorder="1" applyAlignment="1">
      <alignment wrapText="1"/>
    </xf>
    <xf numFmtId="49" fontId="34" fillId="0" borderId="1" xfId="0" applyNumberFormat="1" applyFont="1" applyFill="1" applyBorder="1" applyAlignment="1">
      <alignment horizontal="center" vertical="center" wrapText="1"/>
    </xf>
    <xf numFmtId="0" fontId="34" fillId="0" borderId="1" xfId="0" applyFont="1" applyFill="1" applyBorder="1" applyAlignment="1">
      <alignment vertical="center" wrapText="1"/>
    </xf>
    <xf numFmtId="0" fontId="34" fillId="0" borderId="1" xfId="0" applyFont="1" applyFill="1" applyBorder="1" applyAlignment="1">
      <alignment horizontal="left" vertical="top" wrapText="1"/>
    </xf>
    <xf numFmtId="0" fontId="34" fillId="0" borderId="1" xfId="0" applyFont="1" applyFill="1" applyBorder="1" applyAlignment="1">
      <alignment horizontal="center" vertical="top" wrapText="1"/>
    </xf>
    <xf numFmtId="0" fontId="34" fillId="4" borderId="1" xfId="0" applyFont="1" applyFill="1" applyBorder="1" applyAlignment="1">
      <alignment/>
    </xf>
    <xf numFmtId="0" fontId="34" fillId="0" borderId="0" xfId="0" applyFont="1" applyBorder="1" applyAlignment="1">
      <alignment horizontal="center" vertical="top" wrapText="1"/>
    </xf>
    <xf numFmtId="0" fontId="34" fillId="0" borderId="0" xfId="0" applyFont="1" applyBorder="1" applyAlignment="1">
      <alignment horizontal="justify" vertical="top" wrapText="1"/>
    </xf>
    <xf numFmtId="175" fontId="34" fillId="0" borderId="0" xfId="0" applyNumberFormat="1" applyFont="1" applyBorder="1" applyAlignment="1">
      <alignment horizontal="right" vertical="top" wrapText="1"/>
    </xf>
    <xf numFmtId="0" fontId="34" fillId="0" borderId="0" xfId="0" applyFont="1" applyBorder="1" applyAlignment="1">
      <alignment horizontal="right" vertical="top" wrapText="1"/>
    </xf>
    <xf numFmtId="49" fontId="34" fillId="0" borderId="1" xfId="0" applyNumberFormat="1" applyFont="1" applyBorder="1" applyAlignment="1">
      <alignment horizontal="center" vertical="center" wrapText="1"/>
    </xf>
    <xf numFmtId="0" fontId="34" fillId="0" borderId="1" xfId="0" applyFont="1" applyBorder="1" applyAlignment="1">
      <alignment horizontal="left" vertical="top" wrapText="1"/>
    </xf>
    <xf numFmtId="0" fontId="34" fillId="0" borderId="1" xfId="0" applyFont="1" applyBorder="1" applyAlignment="1">
      <alignment horizontal="left" vertical="center" wrapText="1"/>
    </xf>
    <xf numFmtId="0" fontId="33" fillId="0" borderId="11" xfId="0" applyFont="1" applyBorder="1" applyAlignment="1">
      <alignment horizontal="center" vertical="center" wrapText="1"/>
    </xf>
    <xf numFmtId="49" fontId="30" fillId="2" borderId="13" xfId="0" applyNumberFormat="1" applyFont="1" applyFill="1" applyBorder="1" applyAlignment="1">
      <alignment horizontal="center" vertical="center" wrapText="1"/>
    </xf>
    <xf numFmtId="0" fontId="30" fillId="2" borderId="13" xfId="0" applyFont="1" applyFill="1" applyBorder="1" applyAlignment="1">
      <alignment horizontal="left" vertical="center" wrapText="1"/>
    </xf>
    <xf numFmtId="186" fontId="30" fillId="2" borderId="13" xfId="0" applyNumberFormat="1" applyFont="1" applyFill="1" applyBorder="1" applyAlignment="1">
      <alignment horizontal="center" vertical="center" wrapText="1"/>
    </xf>
    <xf numFmtId="186" fontId="32" fillId="2" borderId="13" xfId="0" applyNumberFormat="1" applyFont="1" applyFill="1" applyBorder="1" applyAlignment="1">
      <alignment horizontal="center" vertical="center"/>
    </xf>
    <xf numFmtId="0" fontId="33" fillId="4" borderId="1" xfId="0" applyFont="1" applyFill="1" applyBorder="1" applyAlignment="1">
      <alignment horizontal="center" vertical="center"/>
    </xf>
    <xf numFmtId="0" fontId="33" fillId="4" borderId="0" xfId="0" applyFont="1" applyFill="1" applyBorder="1" applyAlignment="1">
      <alignment horizontal="center"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0" fillId="0" borderId="9" xfId="0" applyBorder="1" applyAlignment="1">
      <alignment horizontal="center" vertical="center"/>
    </xf>
    <xf numFmtId="0" fontId="11" fillId="2" borderId="1" xfId="15" applyFont="1" applyFill="1" applyBorder="1" applyAlignment="1">
      <alignment horizontal="center" vertical="center" wrapText="1"/>
    </xf>
    <xf numFmtId="0" fontId="0" fillId="0" borderId="1" xfId="0" applyBorder="1" applyAlignment="1">
      <alignment horizontal="center" vertical="center"/>
    </xf>
    <xf numFmtId="0" fontId="35" fillId="0" borderId="11" xfId="0" applyFont="1" applyFill="1" applyBorder="1" applyAlignment="1">
      <alignment horizontal="center" vertical="center" wrapText="1"/>
    </xf>
    <xf numFmtId="0" fontId="35" fillId="0" borderId="14" xfId="0" applyFont="1" applyBorder="1" applyAlignment="1">
      <alignment horizontal="center" vertical="center"/>
    </xf>
    <xf numFmtId="0" fontId="19" fillId="0" borderId="15" xfId="0" applyFont="1" applyBorder="1" applyAlignment="1">
      <alignment horizontal="center" vertical="top" wrapText="1"/>
    </xf>
    <xf numFmtId="0" fontId="19" fillId="0" borderId="3" xfId="0" applyFont="1" applyBorder="1" applyAlignment="1">
      <alignment horizontal="center" vertical="top"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6" xfId="0" applyFont="1" applyBorder="1" applyAlignment="1">
      <alignment horizontal="center" vertical="top" wrapText="1"/>
    </xf>
    <xf numFmtId="0" fontId="6" fillId="0" borderId="1" xfId="0" applyFont="1" applyBorder="1" applyAlignment="1">
      <alignment horizontal="center" vertical="top" wrapText="1"/>
    </xf>
    <xf numFmtId="0" fontId="6" fillId="0" borderId="17" xfId="0" applyFont="1" applyBorder="1" applyAlignment="1">
      <alignment horizontal="center" vertical="top" wrapText="1"/>
    </xf>
    <xf numFmtId="0" fontId="6" fillId="0" borderId="4" xfId="0" applyFont="1" applyBorder="1" applyAlignment="1">
      <alignment horizontal="center" vertical="top" wrapText="1"/>
    </xf>
    <xf numFmtId="0" fontId="6" fillId="0" borderId="16" xfId="0" applyFont="1" applyBorder="1" applyAlignment="1">
      <alignment horizontal="center" vertical="top" wrapText="1"/>
    </xf>
    <xf numFmtId="0" fontId="6" fillId="0" borderId="1" xfId="0" applyFont="1" applyBorder="1" applyAlignment="1">
      <alignment horizontal="center" vertical="top" wrapText="1"/>
    </xf>
    <xf numFmtId="0" fontId="15" fillId="0" borderId="0" xfId="0" applyFont="1" applyAlignment="1">
      <alignment horizontal="center"/>
    </xf>
    <xf numFmtId="0" fontId="17" fillId="0" borderId="0" xfId="0" applyFont="1" applyBorder="1" applyAlignment="1">
      <alignment horizontal="center" wrapText="1"/>
    </xf>
    <xf numFmtId="0" fontId="5" fillId="0" borderId="0" xfId="0" applyFont="1" applyBorder="1" applyAlignment="1">
      <alignment horizontal="center" wrapText="1"/>
    </xf>
    <xf numFmtId="0" fontId="0" fillId="0" borderId="0" xfId="0" applyAlignment="1">
      <alignment/>
    </xf>
    <xf numFmtId="0" fontId="5" fillId="0" borderId="0" xfId="0" applyFont="1" applyBorder="1" applyAlignment="1" applyProtection="1">
      <alignment horizontal="left" vertical="center"/>
      <protection locked="0"/>
    </xf>
    <xf numFmtId="0" fontId="5" fillId="0" borderId="0" xfId="0" applyFont="1" applyAlignment="1">
      <alignment horizontal="left" vertical="top"/>
    </xf>
    <xf numFmtId="0" fontId="36" fillId="4" borderId="0" xfId="0" applyFont="1" applyFill="1" applyAlignment="1">
      <alignment horizontal="center" vertical="center"/>
    </xf>
    <xf numFmtId="0" fontId="32" fillId="4" borderId="0" xfId="0" applyFont="1" applyFill="1" applyAlignment="1">
      <alignment horizontal="center" vertical="center"/>
    </xf>
    <xf numFmtId="0" fontId="34" fillId="0" borderId="1" xfId="0" applyFont="1" applyBorder="1" applyAlignment="1">
      <alignment horizontal="center" wrapText="1"/>
    </xf>
    <xf numFmtId="0" fontId="32" fillId="4" borderId="0" xfId="0" applyFont="1" applyFill="1" applyBorder="1" applyAlignment="1">
      <alignment horizontal="center"/>
    </xf>
    <xf numFmtId="0" fontId="35" fillId="0" borderId="11" xfId="0" applyFont="1" applyBorder="1" applyAlignment="1">
      <alignment horizontal="center" vertical="center" wrapText="1"/>
    </xf>
    <xf numFmtId="0" fontId="35" fillId="0" borderId="14" xfId="0" applyFont="1" applyBorder="1" applyAlignment="1">
      <alignment horizontal="center" wrapText="1"/>
    </xf>
    <xf numFmtId="0" fontId="33" fillId="4" borderId="0" xfId="0" applyFont="1" applyFill="1" applyAlignment="1">
      <alignment horizontal="center" vertical="center"/>
    </xf>
    <xf numFmtId="186" fontId="47" fillId="6" borderId="10" xfId="0" applyNumberFormat="1" applyFont="1" applyFill="1" applyBorder="1" applyAlignment="1">
      <alignment horizontal="center" vertical="center" wrapText="1"/>
    </xf>
    <xf numFmtId="0" fontId="0" fillId="0" borderId="18" xfId="0" applyBorder="1" applyAlignment="1">
      <alignment horizontal="center" vertical="center"/>
    </xf>
    <xf numFmtId="0" fontId="43" fillId="2" borderId="10" xfId="0" applyFont="1" applyFill="1" applyBorder="1" applyAlignment="1">
      <alignment horizontal="center" vertical="center"/>
    </xf>
    <xf numFmtId="0" fontId="43" fillId="2" borderId="9" xfId="0" applyFont="1" applyFill="1" applyBorder="1" applyAlignment="1">
      <alignment horizontal="center" vertical="center"/>
    </xf>
    <xf numFmtId="0" fontId="34"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11" xfId="0" applyFont="1" applyBorder="1" applyAlignment="1">
      <alignment vertical="center" wrapText="1"/>
    </xf>
    <xf numFmtId="0" fontId="34" fillId="0" borderId="1" xfId="0" applyFont="1" applyBorder="1" applyAlignment="1">
      <alignment horizontal="center" vertical="center" wrapText="1"/>
    </xf>
    <xf numFmtId="0" fontId="34" fillId="0" borderId="11" xfId="0" applyFont="1" applyBorder="1" applyAlignment="1">
      <alignment horizontal="center" vertical="center" wrapText="1"/>
    </xf>
    <xf numFmtId="186" fontId="46" fillId="6" borderId="1" xfId="0" applyNumberFormat="1" applyFont="1" applyFill="1" applyBorder="1" applyAlignment="1">
      <alignment horizontal="center" vertical="center" wrapText="1"/>
    </xf>
    <xf numFmtId="0" fontId="0" fillId="6" borderId="1" xfId="0" applyFill="1" applyBorder="1" applyAlignment="1">
      <alignment horizontal="center" vertical="center"/>
    </xf>
    <xf numFmtId="0" fontId="41" fillId="2" borderId="1" xfId="0" applyFont="1" applyFill="1" applyBorder="1" applyAlignment="1">
      <alignment horizontal="center" vertical="center"/>
    </xf>
    <xf numFmtId="0" fontId="40" fillId="0" borderId="1" xfId="0" applyFont="1" applyBorder="1" applyAlignment="1">
      <alignment horizontal="center" vertical="center"/>
    </xf>
    <xf numFmtId="0" fontId="41" fillId="2" borderId="1" xfId="0" applyFont="1" applyFill="1" applyBorder="1" applyAlignment="1">
      <alignment horizontal="center" vertical="center"/>
    </xf>
    <xf numFmtId="0" fontId="47" fillId="6" borderId="1"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47" fillId="6" borderId="10" xfId="15" applyFont="1" applyFill="1" applyBorder="1" applyAlignment="1">
      <alignment horizontal="center" vertical="center" wrapText="1"/>
    </xf>
    <xf numFmtId="0" fontId="0" fillId="0" borderId="9" xfId="0" applyFont="1" applyBorder="1" applyAlignment="1">
      <alignment horizontal="center" vertical="center" wrapText="1"/>
    </xf>
  </cellXfs>
  <cellStyles count="9">
    <cellStyle name="Normal" xfId="0"/>
    <cellStyle name="Hyperlink" xfId="15"/>
    <cellStyle name="Currency" xfId="16"/>
    <cellStyle name="Currency [0]" xfId="17"/>
    <cellStyle name="Обычный_ДОХОДИ"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_ftn1" TargetMode="Externa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2"/>
    <pageSetUpPr fitToPage="1"/>
  </sheetPr>
  <dimension ref="A1:K131"/>
  <sheetViews>
    <sheetView showZeros="0" zoomScale="75" zoomScaleNormal="75" zoomScaleSheetLayoutView="80" workbookViewId="0" topLeftCell="A1">
      <pane ySplit="9" topLeftCell="BM103" activePane="bottomLeft" state="frozen"/>
      <selection pane="topLeft" activeCell="A1" sqref="A1"/>
      <selection pane="bottomLeft" activeCell="F113" sqref="F113"/>
    </sheetView>
  </sheetViews>
  <sheetFormatPr defaultColWidth="9.00390625" defaultRowHeight="12.75"/>
  <cols>
    <col min="1" max="1" width="12.625" style="9" customWidth="1"/>
    <col min="2" max="2" width="55.875" style="0" customWidth="1"/>
    <col min="3" max="3" width="12.75390625" style="0" customWidth="1"/>
    <col min="4" max="4" width="15.75390625" style="20" customWidth="1"/>
    <col min="5" max="5" width="13.375" style="20" customWidth="1"/>
    <col min="6" max="6" width="11.125" style="0" customWidth="1"/>
    <col min="7" max="7" width="16.75390625" style="0" customWidth="1"/>
    <col min="8" max="8" width="21.25390625" style="0" hidden="1" customWidth="1"/>
    <col min="9" max="9" width="20.125" style="0" customWidth="1"/>
    <col min="11" max="11" width="12.75390625" style="0" customWidth="1"/>
  </cols>
  <sheetData>
    <row r="1" spans="2:9" ht="44.25" customHeight="1">
      <c r="B1" s="2"/>
      <c r="C1" s="2"/>
      <c r="D1" s="18"/>
      <c r="E1" s="18"/>
      <c r="F1" s="373" t="s">
        <v>298</v>
      </c>
      <c r="G1" s="374"/>
      <c r="H1" s="374"/>
      <c r="I1" s="375"/>
    </row>
    <row r="2" spans="2:9" ht="15.75">
      <c r="B2" s="2"/>
      <c r="C2" s="2"/>
      <c r="D2" s="18"/>
      <c r="E2" s="18"/>
      <c r="F2" s="376"/>
      <c r="G2" s="376"/>
      <c r="H2" s="4"/>
      <c r="I2" s="2"/>
    </row>
    <row r="3" spans="2:9" ht="15.75">
      <c r="B3" s="2"/>
      <c r="C3" s="2"/>
      <c r="D3" s="18"/>
      <c r="E3" s="18"/>
      <c r="F3" s="377"/>
      <c r="G3" s="377"/>
      <c r="H3" s="5"/>
      <c r="I3" s="2"/>
    </row>
    <row r="4" spans="2:9" ht="18">
      <c r="B4" s="3"/>
      <c r="C4" s="2"/>
      <c r="D4" s="18"/>
      <c r="E4" s="18"/>
      <c r="F4" s="377"/>
      <c r="G4" s="377"/>
      <c r="H4" s="5"/>
      <c r="I4" s="2"/>
    </row>
    <row r="5" spans="1:9" ht="18">
      <c r="A5" s="372" t="s">
        <v>299</v>
      </c>
      <c r="B5" s="372"/>
      <c r="C5" s="372"/>
      <c r="D5" s="372"/>
      <c r="E5" s="372"/>
      <c r="F5" s="372"/>
      <c r="G5" s="372"/>
      <c r="H5" s="372"/>
      <c r="I5" s="372"/>
    </row>
    <row r="6" spans="2:9" ht="15.75">
      <c r="B6" s="2"/>
      <c r="C6" s="2"/>
      <c r="D6" s="18"/>
      <c r="E6" s="18"/>
      <c r="F6" s="2"/>
      <c r="G6" s="2"/>
      <c r="H6" s="2"/>
      <c r="I6" s="2"/>
    </row>
    <row r="7" spans="2:9" ht="16.5" thickBot="1">
      <c r="B7" s="2"/>
      <c r="C7" s="2"/>
      <c r="D7" s="18"/>
      <c r="E7" s="18"/>
      <c r="F7" s="2"/>
      <c r="G7" s="1"/>
      <c r="H7" s="1"/>
      <c r="I7" s="6" t="s">
        <v>0</v>
      </c>
    </row>
    <row r="8" spans="1:9" ht="18.75" customHeight="1">
      <c r="A8" s="362" t="s">
        <v>4</v>
      </c>
      <c r="B8" s="364" t="s">
        <v>5</v>
      </c>
      <c r="C8" s="370" t="s">
        <v>245</v>
      </c>
      <c r="D8" s="366" t="s">
        <v>246</v>
      </c>
      <c r="E8" s="366" t="s">
        <v>247</v>
      </c>
      <c r="F8" s="370" t="s">
        <v>248</v>
      </c>
      <c r="G8" s="370" t="s">
        <v>184</v>
      </c>
      <c r="H8" s="370" t="s">
        <v>29</v>
      </c>
      <c r="I8" s="368" t="s">
        <v>185</v>
      </c>
    </row>
    <row r="9" spans="1:9" ht="44.25" customHeight="1">
      <c r="A9" s="363"/>
      <c r="B9" s="365"/>
      <c r="C9" s="371"/>
      <c r="D9" s="367"/>
      <c r="E9" s="367"/>
      <c r="F9" s="371"/>
      <c r="G9" s="371"/>
      <c r="H9" s="371"/>
      <c r="I9" s="369"/>
    </row>
    <row r="10" spans="1:9" ht="20.25" customHeight="1">
      <c r="A10" s="52">
        <v>1</v>
      </c>
      <c r="B10" s="31">
        <v>2</v>
      </c>
      <c r="C10" s="31">
        <v>3</v>
      </c>
      <c r="D10" s="32">
        <v>3</v>
      </c>
      <c r="E10" s="32">
        <v>4</v>
      </c>
      <c r="F10" s="33">
        <v>5</v>
      </c>
      <c r="G10" s="33">
        <v>6</v>
      </c>
      <c r="H10" s="33"/>
      <c r="I10" s="53">
        <v>7</v>
      </c>
    </row>
    <row r="11" spans="1:9" s="16" customFormat="1" ht="18.75">
      <c r="A11" s="54">
        <v>10000000</v>
      </c>
      <c r="B11" s="22" t="s">
        <v>38</v>
      </c>
      <c r="C11" s="34">
        <f>C12+C24+C34</f>
        <v>6533.1</v>
      </c>
      <c r="D11" s="34">
        <f>D12+D24+D34</f>
        <v>6533.1</v>
      </c>
      <c r="E11" s="34">
        <f>E12+E24+E34</f>
        <v>1386.2999999999997</v>
      </c>
      <c r="F11" s="34">
        <f>F12+F24+F34</f>
        <v>1645.0000000000002</v>
      </c>
      <c r="G11" s="35">
        <f aca="true" t="shared" si="0" ref="G11:G22">F11/D11*100</f>
        <v>25.17947069538198</v>
      </c>
      <c r="H11" s="35"/>
      <c r="I11" s="55">
        <f aca="true" t="shared" si="1" ref="I11:I22">F11/E11*100</f>
        <v>118.66118444781075</v>
      </c>
    </row>
    <row r="12" spans="1:9" s="16" customFormat="1" ht="37.5">
      <c r="A12" s="56">
        <v>11000000</v>
      </c>
      <c r="B12" s="15" t="s">
        <v>249</v>
      </c>
      <c r="C12" s="36">
        <f>C13+C23</f>
        <v>6413.1</v>
      </c>
      <c r="D12" s="36">
        <f>D13+D23</f>
        <v>6413.1</v>
      </c>
      <c r="E12" s="36">
        <f>E13+E23</f>
        <v>1357.7999999999997</v>
      </c>
      <c r="F12" s="36">
        <f>F13+F23</f>
        <v>1589.9000000000003</v>
      </c>
      <c r="G12" s="30">
        <f t="shared" si="0"/>
        <v>24.791442516099863</v>
      </c>
      <c r="H12" s="30"/>
      <c r="I12" s="57">
        <f t="shared" si="1"/>
        <v>117.0938282515835</v>
      </c>
    </row>
    <row r="13" spans="1:9" s="7" customFormat="1" ht="15.75">
      <c r="A13" s="58">
        <v>11010000</v>
      </c>
      <c r="B13" s="14" t="s">
        <v>26</v>
      </c>
      <c r="C13" s="38">
        <f>C14+C15+C16+C17+C18+C19+C20+C21+C22</f>
        <v>6413.1</v>
      </c>
      <c r="D13" s="38">
        <f>D14+D15+D16+D17+D18+D19+D20+D21+D22</f>
        <v>6413.1</v>
      </c>
      <c r="E13" s="38">
        <f>E14+E15+E16+E17+E18+E19+E20+E21+E22</f>
        <v>1357.7999999999997</v>
      </c>
      <c r="F13" s="38">
        <f>F14+F15+F16+F17+F18+F19+F20+F21+F22</f>
        <v>1588.6000000000004</v>
      </c>
      <c r="G13" s="39">
        <f t="shared" si="0"/>
        <v>24.771171508318915</v>
      </c>
      <c r="H13" s="39"/>
      <c r="I13" s="59">
        <f t="shared" si="1"/>
        <v>116.99808513772282</v>
      </c>
    </row>
    <row r="14" spans="1:9" s="7" customFormat="1" ht="15.75">
      <c r="A14" s="58">
        <v>11010100</v>
      </c>
      <c r="B14" s="14" t="s">
        <v>32</v>
      </c>
      <c r="C14" s="40">
        <v>5878.7</v>
      </c>
      <c r="D14" s="38">
        <v>5878.7</v>
      </c>
      <c r="E14" s="38">
        <v>1231.4</v>
      </c>
      <c r="F14" s="40">
        <v>1439.4</v>
      </c>
      <c r="G14" s="39">
        <f t="shared" si="0"/>
        <v>24.48500518822189</v>
      </c>
      <c r="H14" s="39"/>
      <c r="I14" s="59">
        <f t="shared" si="1"/>
        <v>116.89134318661685</v>
      </c>
    </row>
    <row r="15" spans="1:9" s="7" customFormat="1" ht="47.25">
      <c r="A15" s="58">
        <v>11010200</v>
      </c>
      <c r="B15" s="14" t="s">
        <v>264</v>
      </c>
      <c r="C15" s="40">
        <v>12.8</v>
      </c>
      <c r="D15" s="38">
        <v>12.8</v>
      </c>
      <c r="E15" s="38">
        <v>2.3</v>
      </c>
      <c r="F15" s="40">
        <v>4.7</v>
      </c>
      <c r="G15" s="39">
        <f t="shared" si="0"/>
        <v>36.71875</v>
      </c>
      <c r="H15" s="39"/>
      <c r="I15" s="59">
        <f t="shared" si="1"/>
        <v>204.34782608695653</v>
      </c>
    </row>
    <row r="16" spans="1:9" s="7" customFormat="1" ht="15.75">
      <c r="A16" s="58">
        <v>11010300</v>
      </c>
      <c r="B16" s="14" t="s">
        <v>39</v>
      </c>
      <c r="C16" s="40">
        <v>1.3</v>
      </c>
      <c r="D16" s="38">
        <v>1.3</v>
      </c>
      <c r="E16" s="38">
        <v>0.1</v>
      </c>
      <c r="F16" s="40">
        <v>0.5</v>
      </c>
      <c r="G16" s="41">
        <f t="shared" si="0"/>
        <v>38.46153846153846</v>
      </c>
      <c r="H16" s="41"/>
      <c r="I16" s="60">
        <f t="shared" si="1"/>
        <v>500</v>
      </c>
    </row>
    <row r="17" spans="1:9" s="7" customFormat="1" ht="31.5">
      <c r="A17" s="58">
        <v>11010400</v>
      </c>
      <c r="B17" s="14" t="s">
        <v>40</v>
      </c>
      <c r="C17" s="40">
        <v>44.9</v>
      </c>
      <c r="D17" s="38">
        <v>44.9</v>
      </c>
      <c r="E17" s="38">
        <v>9.3</v>
      </c>
      <c r="F17" s="40">
        <v>9.9</v>
      </c>
      <c r="G17" s="39">
        <f t="shared" si="0"/>
        <v>22.04899777282851</v>
      </c>
      <c r="H17" s="39"/>
      <c r="I17" s="59">
        <f t="shared" si="1"/>
        <v>106.4516129032258</v>
      </c>
    </row>
    <row r="18" spans="1:9" s="7" customFormat="1" ht="31.5">
      <c r="A18" s="58">
        <v>11010800</v>
      </c>
      <c r="B18" s="14" t="s">
        <v>41</v>
      </c>
      <c r="C18" s="40">
        <v>443.3</v>
      </c>
      <c r="D18" s="38">
        <v>443.3</v>
      </c>
      <c r="E18" s="38">
        <v>109.1</v>
      </c>
      <c r="F18" s="40">
        <v>117.2</v>
      </c>
      <c r="G18" s="39">
        <f t="shared" si="0"/>
        <v>26.43807805098128</v>
      </c>
      <c r="H18" s="39"/>
      <c r="I18" s="59">
        <f t="shared" si="1"/>
        <v>107.4243813015582</v>
      </c>
    </row>
    <row r="19" spans="1:9" s="7" customFormat="1" ht="31.5">
      <c r="A19" s="58">
        <v>11011100</v>
      </c>
      <c r="B19" s="14" t="s">
        <v>33</v>
      </c>
      <c r="C19" s="40">
        <v>32.1</v>
      </c>
      <c r="D19" s="38">
        <v>32.1</v>
      </c>
      <c r="E19" s="38">
        <v>5.6</v>
      </c>
      <c r="F19" s="40">
        <v>4.4</v>
      </c>
      <c r="G19" s="39">
        <f t="shared" si="0"/>
        <v>13.70716510903427</v>
      </c>
      <c r="H19" s="39"/>
      <c r="I19" s="59">
        <f t="shared" si="1"/>
        <v>78.57142857142858</v>
      </c>
    </row>
    <row r="20" spans="1:9" s="7" customFormat="1" ht="47.25">
      <c r="A20" s="58">
        <v>11011200</v>
      </c>
      <c r="B20" s="14" t="s">
        <v>257</v>
      </c>
      <c r="C20" s="38"/>
      <c r="D20" s="38"/>
      <c r="E20" s="38"/>
      <c r="F20" s="40">
        <v>0.1</v>
      </c>
      <c r="G20" s="74" t="e">
        <f t="shared" si="0"/>
        <v>#DIV/0!</v>
      </c>
      <c r="H20" s="74"/>
      <c r="I20" s="75" t="e">
        <f t="shared" si="1"/>
        <v>#DIV/0!</v>
      </c>
    </row>
    <row r="21" spans="1:9" s="7" customFormat="1" ht="31.5" customHeight="1">
      <c r="A21" s="58">
        <v>11011300</v>
      </c>
      <c r="B21" s="14" t="s">
        <v>258</v>
      </c>
      <c r="C21" s="38"/>
      <c r="D21" s="38"/>
      <c r="E21" s="38"/>
      <c r="F21" s="40">
        <v>0.2</v>
      </c>
      <c r="G21" s="74" t="e">
        <f t="shared" si="0"/>
        <v>#DIV/0!</v>
      </c>
      <c r="H21" s="74"/>
      <c r="I21" s="75" t="e">
        <f t="shared" si="1"/>
        <v>#DIV/0!</v>
      </c>
    </row>
    <row r="22" spans="1:9" s="7" customFormat="1" ht="48" customHeight="1">
      <c r="A22" s="58">
        <v>11011400</v>
      </c>
      <c r="B22" s="14" t="s">
        <v>259</v>
      </c>
      <c r="C22" s="38"/>
      <c r="D22" s="38"/>
      <c r="E22" s="38"/>
      <c r="F22" s="40">
        <v>12.2</v>
      </c>
      <c r="G22" s="74" t="e">
        <f t="shared" si="0"/>
        <v>#DIV/0!</v>
      </c>
      <c r="H22" s="74"/>
      <c r="I22" s="75" t="e">
        <f t="shared" si="1"/>
        <v>#DIV/0!</v>
      </c>
    </row>
    <row r="23" spans="1:9" s="7" customFormat="1" ht="31.5">
      <c r="A23" s="58">
        <v>11020200</v>
      </c>
      <c r="B23" s="14" t="s">
        <v>256</v>
      </c>
      <c r="C23" s="38"/>
      <c r="D23" s="38"/>
      <c r="E23" s="38"/>
      <c r="F23" s="40">
        <v>1.3</v>
      </c>
      <c r="G23" s="74"/>
      <c r="H23" s="74"/>
      <c r="I23" s="75"/>
    </row>
    <row r="24" spans="1:9" s="16" customFormat="1" ht="37.5">
      <c r="A24" s="54">
        <v>13000000</v>
      </c>
      <c r="B24" s="23" t="s">
        <v>42</v>
      </c>
      <c r="C24" s="34">
        <f>C29</f>
        <v>120.00000000000001</v>
      </c>
      <c r="D24" s="34">
        <f>D29</f>
        <v>120.00000000000001</v>
      </c>
      <c r="E24" s="34">
        <f>E29</f>
        <v>28.5</v>
      </c>
      <c r="F24" s="34">
        <f>F29</f>
        <v>55.099999999999994</v>
      </c>
      <c r="G24" s="35">
        <f aca="true" t="shared" si="2" ref="G24:G33">F24/D24*100</f>
        <v>45.91666666666666</v>
      </c>
      <c r="H24" s="35"/>
      <c r="I24" s="55">
        <f aca="true" t="shared" si="3" ref="I24:I33">F24/E24*100</f>
        <v>193.33333333333331</v>
      </c>
    </row>
    <row r="25" spans="1:9" s="7" customFormat="1" ht="31.5" hidden="1">
      <c r="A25" s="58">
        <v>13010000</v>
      </c>
      <c r="B25" s="14" t="s">
        <v>43</v>
      </c>
      <c r="C25" s="38"/>
      <c r="D25" s="38"/>
      <c r="E25" s="38"/>
      <c r="F25" s="42"/>
      <c r="G25" s="41" t="e">
        <f t="shared" si="2"/>
        <v>#DIV/0!</v>
      </c>
      <c r="H25" s="41"/>
      <c r="I25" s="60" t="e">
        <f t="shared" si="3"/>
        <v>#DIV/0!</v>
      </c>
    </row>
    <row r="26" spans="1:9" s="7" customFormat="1" ht="31.5" hidden="1">
      <c r="A26" s="58">
        <v>13010200</v>
      </c>
      <c r="B26" s="14" t="s">
        <v>44</v>
      </c>
      <c r="C26" s="38"/>
      <c r="D26" s="38"/>
      <c r="E26" s="38"/>
      <c r="F26" s="42"/>
      <c r="G26" s="41" t="e">
        <f t="shared" si="2"/>
        <v>#DIV/0!</v>
      </c>
      <c r="H26" s="41"/>
      <c r="I26" s="60" t="e">
        <f t="shared" si="3"/>
        <v>#DIV/0!</v>
      </c>
    </row>
    <row r="27" spans="1:9" s="7" customFormat="1" ht="15.75" hidden="1">
      <c r="A27" s="58">
        <v>13030000</v>
      </c>
      <c r="B27" s="14" t="s">
        <v>45</v>
      </c>
      <c r="C27" s="38"/>
      <c r="D27" s="38"/>
      <c r="E27" s="38"/>
      <c r="F27" s="42"/>
      <c r="G27" s="41" t="e">
        <f t="shared" si="2"/>
        <v>#DIV/0!</v>
      </c>
      <c r="H27" s="41"/>
      <c r="I27" s="60" t="e">
        <f t="shared" si="3"/>
        <v>#DIV/0!</v>
      </c>
    </row>
    <row r="28" spans="1:9" s="7" customFormat="1" ht="15.75" hidden="1">
      <c r="A28" s="58">
        <v>13030200</v>
      </c>
      <c r="B28" s="14" t="s">
        <v>27</v>
      </c>
      <c r="C28" s="38"/>
      <c r="D28" s="38"/>
      <c r="E28" s="38"/>
      <c r="F28" s="42"/>
      <c r="G28" s="41" t="e">
        <f t="shared" si="2"/>
        <v>#DIV/0!</v>
      </c>
      <c r="H28" s="41"/>
      <c r="I28" s="60" t="e">
        <f t="shared" si="3"/>
        <v>#DIV/0!</v>
      </c>
    </row>
    <row r="29" spans="1:9" s="16" customFormat="1" ht="18.75">
      <c r="A29" s="54">
        <v>13050000</v>
      </c>
      <c r="B29" s="23" t="s">
        <v>6</v>
      </c>
      <c r="C29" s="34">
        <f>C30+C31+C32+C33</f>
        <v>120.00000000000001</v>
      </c>
      <c r="D29" s="34">
        <f>D30+D31+D32+D33</f>
        <v>120.00000000000001</v>
      </c>
      <c r="E29" s="34">
        <f>E30+E31+E32+E33</f>
        <v>28.5</v>
      </c>
      <c r="F29" s="34">
        <f>F30+F31+F32+F33</f>
        <v>55.099999999999994</v>
      </c>
      <c r="G29" s="35">
        <f t="shared" si="2"/>
        <v>45.91666666666666</v>
      </c>
      <c r="H29" s="35"/>
      <c r="I29" s="55">
        <f t="shared" si="3"/>
        <v>193.33333333333331</v>
      </c>
    </row>
    <row r="30" spans="1:9" s="7" customFormat="1" ht="15.75">
      <c r="A30" s="58">
        <v>13050100</v>
      </c>
      <c r="B30" s="14" t="s">
        <v>34</v>
      </c>
      <c r="C30" s="76">
        <v>34.3</v>
      </c>
      <c r="D30" s="76">
        <v>34.3</v>
      </c>
      <c r="E30" s="38">
        <v>7.9</v>
      </c>
      <c r="F30" s="40">
        <v>10.9</v>
      </c>
      <c r="G30" s="39">
        <f t="shared" si="2"/>
        <v>31.778425655976676</v>
      </c>
      <c r="H30" s="39"/>
      <c r="I30" s="59">
        <f t="shared" si="3"/>
        <v>137.9746835443038</v>
      </c>
    </row>
    <row r="31" spans="1:9" s="7" customFormat="1" ht="15.75">
      <c r="A31" s="58">
        <v>13050200</v>
      </c>
      <c r="B31" s="14" t="s">
        <v>35</v>
      </c>
      <c r="C31" s="38">
        <v>63.1</v>
      </c>
      <c r="D31" s="38">
        <v>63.1</v>
      </c>
      <c r="E31" s="38">
        <v>17.5</v>
      </c>
      <c r="F31" s="40">
        <v>40.5</v>
      </c>
      <c r="G31" s="39">
        <f t="shared" si="2"/>
        <v>64.18383518225039</v>
      </c>
      <c r="H31" s="39"/>
      <c r="I31" s="59">
        <f t="shared" si="3"/>
        <v>231.42857142857144</v>
      </c>
    </row>
    <row r="32" spans="1:9" s="7" customFormat="1" ht="15.75">
      <c r="A32" s="58">
        <v>13050300</v>
      </c>
      <c r="B32" s="14" t="s">
        <v>36</v>
      </c>
      <c r="C32" s="38">
        <v>10.2</v>
      </c>
      <c r="D32" s="38">
        <v>10.2</v>
      </c>
      <c r="E32" s="38">
        <v>1</v>
      </c>
      <c r="F32" s="40">
        <v>0.8</v>
      </c>
      <c r="G32" s="39">
        <f t="shared" si="2"/>
        <v>7.843137254901962</v>
      </c>
      <c r="H32" s="39"/>
      <c r="I32" s="59">
        <f t="shared" si="3"/>
        <v>80</v>
      </c>
    </row>
    <row r="33" spans="1:9" s="7" customFormat="1" ht="15.75">
      <c r="A33" s="58">
        <v>13050500</v>
      </c>
      <c r="B33" s="14" t="s">
        <v>37</v>
      </c>
      <c r="C33" s="38">
        <v>12.4</v>
      </c>
      <c r="D33" s="38">
        <v>12.4</v>
      </c>
      <c r="E33" s="38">
        <v>2.1</v>
      </c>
      <c r="F33" s="40">
        <v>2.9</v>
      </c>
      <c r="G33" s="39">
        <f t="shared" si="2"/>
        <v>23.387096774193548</v>
      </c>
      <c r="H33" s="39"/>
      <c r="I33" s="59">
        <f t="shared" si="3"/>
        <v>138.0952380952381</v>
      </c>
    </row>
    <row r="34" spans="1:9" s="16" customFormat="1" ht="18.75">
      <c r="A34" s="54">
        <v>14000000</v>
      </c>
      <c r="B34" s="23" t="s">
        <v>7</v>
      </c>
      <c r="C34" s="34">
        <f>C35+C36+C37+C38</f>
        <v>0</v>
      </c>
      <c r="D34" s="34">
        <f>D35+D36+D37+D38</f>
        <v>0</v>
      </c>
      <c r="E34" s="34">
        <f>E35+E36+E37+E38+E39+E40+E41+E42+E43+E44+E45+E46+E47</f>
        <v>0</v>
      </c>
      <c r="F34" s="34">
        <f>F35</f>
        <v>0</v>
      </c>
      <c r="G34" s="43"/>
      <c r="H34" s="43"/>
      <c r="I34" s="61"/>
    </row>
    <row r="35" spans="1:9" s="7" customFormat="1" ht="31.5" hidden="1">
      <c r="A35" s="58">
        <v>14060000</v>
      </c>
      <c r="B35" s="14" t="s">
        <v>46</v>
      </c>
      <c r="C35" s="38"/>
      <c r="D35" s="38"/>
      <c r="E35" s="38"/>
      <c r="F35" s="40"/>
      <c r="G35" s="41"/>
      <c r="H35" s="41"/>
      <c r="I35" s="60"/>
    </row>
    <row r="36" spans="1:9" s="7" customFormat="1" ht="15.75" hidden="1">
      <c r="A36" s="58">
        <v>14060100</v>
      </c>
      <c r="B36" s="14" t="s">
        <v>75</v>
      </c>
      <c r="C36" s="38"/>
      <c r="D36" s="38"/>
      <c r="E36" s="38"/>
      <c r="F36" s="40"/>
      <c r="G36" s="41"/>
      <c r="H36" s="41"/>
      <c r="I36" s="60"/>
    </row>
    <row r="37" spans="1:9" s="7" customFormat="1" ht="31.5" hidden="1">
      <c r="A37" s="58">
        <v>14060300</v>
      </c>
      <c r="B37" s="14" t="s">
        <v>76</v>
      </c>
      <c r="C37" s="38"/>
      <c r="D37" s="38"/>
      <c r="E37" s="38"/>
      <c r="F37" s="40"/>
      <c r="G37" s="41"/>
      <c r="H37" s="41"/>
      <c r="I37" s="60"/>
    </row>
    <row r="38" spans="1:9" s="7" customFormat="1" ht="31.5" hidden="1">
      <c r="A38" s="58">
        <v>14060900</v>
      </c>
      <c r="B38" s="14" t="s">
        <v>78</v>
      </c>
      <c r="C38" s="38"/>
      <c r="D38" s="38"/>
      <c r="E38" s="38"/>
      <c r="F38" s="40"/>
      <c r="G38" s="41"/>
      <c r="H38" s="41"/>
      <c r="I38" s="60"/>
    </row>
    <row r="39" spans="1:9" s="7" customFormat="1" ht="31.5" hidden="1">
      <c r="A39" s="58">
        <v>14070000</v>
      </c>
      <c r="B39" s="14" t="s">
        <v>47</v>
      </c>
      <c r="C39" s="38"/>
      <c r="D39" s="38"/>
      <c r="E39" s="38"/>
      <c r="F39" s="42"/>
      <c r="G39" s="41"/>
      <c r="H39" s="41"/>
      <c r="I39" s="60"/>
    </row>
    <row r="40" spans="1:9" s="7" customFormat="1" ht="31.5" hidden="1">
      <c r="A40" s="58">
        <v>14070100</v>
      </c>
      <c r="B40" s="14" t="s">
        <v>48</v>
      </c>
      <c r="C40" s="38"/>
      <c r="D40" s="38"/>
      <c r="E40" s="38"/>
      <c r="F40" s="42"/>
      <c r="G40" s="41"/>
      <c r="H40" s="41"/>
      <c r="I40" s="60"/>
    </row>
    <row r="41" spans="1:9" s="7" customFormat="1" ht="31.5" hidden="1">
      <c r="A41" s="58">
        <v>14070200</v>
      </c>
      <c r="B41" s="14" t="s">
        <v>49</v>
      </c>
      <c r="C41" s="38"/>
      <c r="D41" s="38"/>
      <c r="E41" s="38"/>
      <c r="F41" s="42"/>
      <c r="G41" s="41"/>
      <c r="H41" s="41"/>
      <c r="I41" s="60"/>
    </row>
    <row r="42" spans="1:9" s="7" customFormat="1" ht="31.5" hidden="1">
      <c r="A42" s="58">
        <v>14070700</v>
      </c>
      <c r="B42" s="14" t="s">
        <v>50</v>
      </c>
      <c r="C42" s="38"/>
      <c r="D42" s="38"/>
      <c r="E42" s="38"/>
      <c r="F42" s="42"/>
      <c r="G42" s="41"/>
      <c r="H42" s="41"/>
      <c r="I42" s="60"/>
    </row>
    <row r="43" spans="1:9" s="7" customFormat="1" ht="31.5" hidden="1">
      <c r="A43" s="58">
        <v>14070800</v>
      </c>
      <c r="B43" s="14" t="s">
        <v>51</v>
      </c>
      <c r="C43" s="38"/>
      <c r="D43" s="38"/>
      <c r="E43" s="38"/>
      <c r="F43" s="42"/>
      <c r="G43" s="41"/>
      <c r="H43" s="41"/>
      <c r="I43" s="60"/>
    </row>
    <row r="44" spans="1:9" s="7" customFormat="1" ht="31.5" hidden="1">
      <c r="A44" s="58">
        <v>14070900</v>
      </c>
      <c r="B44" s="14" t="s">
        <v>52</v>
      </c>
      <c r="C44" s="38"/>
      <c r="D44" s="38"/>
      <c r="E44" s="38"/>
      <c r="F44" s="42"/>
      <c r="G44" s="41"/>
      <c r="H44" s="41"/>
      <c r="I44" s="60"/>
    </row>
    <row r="45" spans="1:9" s="7" customFormat="1" ht="31.5" hidden="1">
      <c r="A45" s="58">
        <v>14071300</v>
      </c>
      <c r="B45" s="14" t="s">
        <v>53</v>
      </c>
      <c r="C45" s="38"/>
      <c r="D45" s="38"/>
      <c r="E45" s="38"/>
      <c r="F45" s="42"/>
      <c r="G45" s="41"/>
      <c r="H45" s="41"/>
      <c r="I45" s="60"/>
    </row>
    <row r="46" spans="1:9" s="7" customFormat="1" ht="31.5" hidden="1">
      <c r="A46" s="58">
        <v>14071400</v>
      </c>
      <c r="B46" s="14" t="s">
        <v>54</v>
      </c>
      <c r="C46" s="38"/>
      <c r="D46" s="38"/>
      <c r="E46" s="38"/>
      <c r="F46" s="42"/>
      <c r="G46" s="41"/>
      <c r="H46" s="41"/>
      <c r="I46" s="60"/>
    </row>
    <row r="47" spans="1:9" s="7" customFormat="1" ht="31.5" hidden="1">
      <c r="A47" s="58">
        <v>14071800</v>
      </c>
      <c r="B47" s="14" t="s">
        <v>55</v>
      </c>
      <c r="C47" s="38"/>
      <c r="D47" s="38"/>
      <c r="E47" s="38"/>
      <c r="F47" s="42"/>
      <c r="G47" s="41"/>
      <c r="H47" s="41"/>
      <c r="I47" s="60"/>
    </row>
    <row r="48" spans="1:9" s="16" customFormat="1" ht="18.75" hidden="1">
      <c r="A48" s="54">
        <v>16000000</v>
      </c>
      <c r="B48" s="22" t="s">
        <v>8</v>
      </c>
      <c r="C48" s="44"/>
      <c r="D48" s="44"/>
      <c r="E48" s="44"/>
      <c r="F48" s="34"/>
      <c r="G48" s="43"/>
      <c r="H48" s="43"/>
      <c r="I48" s="61"/>
    </row>
    <row r="49" spans="1:9" s="7" customFormat="1" ht="15.75" hidden="1">
      <c r="A49" s="58">
        <v>16010000</v>
      </c>
      <c r="B49" s="14" t="s">
        <v>56</v>
      </c>
      <c r="C49" s="38"/>
      <c r="D49" s="38"/>
      <c r="E49" s="38"/>
      <c r="F49" s="42"/>
      <c r="G49" s="41"/>
      <c r="H49" s="41"/>
      <c r="I49" s="60"/>
    </row>
    <row r="50" spans="1:9" s="7" customFormat="1" ht="15.75" hidden="1">
      <c r="A50" s="58">
        <v>16010100</v>
      </c>
      <c r="B50" s="14" t="s">
        <v>57</v>
      </c>
      <c r="C50" s="38"/>
      <c r="D50" s="38"/>
      <c r="E50" s="38"/>
      <c r="F50" s="42"/>
      <c r="G50" s="41"/>
      <c r="H50" s="41"/>
      <c r="I50" s="60"/>
    </row>
    <row r="51" spans="1:9" s="7" customFormat="1" ht="15.75" hidden="1">
      <c r="A51" s="58">
        <v>16010200</v>
      </c>
      <c r="B51" s="14" t="s">
        <v>58</v>
      </c>
      <c r="C51" s="38"/>
      <c r="D51" s="38"/>
      <c r="E51" s="38"/>
      <c r="F51" s="42"/>
      <c r="G51" s="41"/>
      <c r="H51" s="41"/>
      <c r="I51" s="60"/>
    </row>
    <row r="52" spans="1:9" s="7" customFormat="1" ht="15.75" hidden="1">
      <c r="A52" s="58">
        <v>16010400</v>
      </c>
      <c r="B52" s="14" t="s">
        <v>59</v>
      </c>
      <c r="C52" s="38"/>
      <c r="D52" s="38"/>
      <c r="E52" s="38"/>
      <c r="F52" s="42"/>
      <c r="G52" s="41"/>
      <c r="H52" s="41"/>
      <c r="I52" s="60"/>
    </row>
    <row r="53" spans="1:9" s="7" customFormat="1" ht="15.75" hidden="1">
      <c r="A53" s="58">
        <v>16010500</v>
      </c>
      <c r="B53" s="14" t="s">
        <v>60</v>
      </c>
      <c r="C53" s="38"/>
      <c r="D53" s="38"/>
      <c r="E53" s="38"/>
      <c r="F53" s="42"/>
      <c r="G53" s="41"/>
      <c r="H53" s="41"/>
      <c r="I53" s="60"/>
    </row>
    <row r="54" spans="1:9" s="7" customFormat="1" ht="15.75" hidden="1">
      <c r="A54" s="58">
        <v>16011100</v>
      </c>
      <c r="B54" s="14" t="s">
        <v>61</v>
      </c>
      <c r="C54" s="38"/>
      <c r="D54" s="38"/>
      <c r="E54" s="38"/>
      <c r="F54" s="42"/>
      <c r="G54" s="41"/>
      <c r="H54" s="41"/>
      <c r="I54" s="60"/>
    </row>
    <row r="55" spans="1:9" s="7" customFormat="1" ht="31.5" hidden="1">
      <c r="A55" s="58">
        <v>16011500</v>
      </c>
      <c r="B55" s="14" t="s">
        <v>62</v>
      </c>
      <c r="C55" s="38"/>
      <c r="D55" s="38"/>
      <c r="E55" s="38"/>
      <c r="F55" s="42"/>
      <c r="G55" s="41"/>
      <c r="H55" s="41"/>
      <c r="I55" s="60"/>
    </row>
    <row r="56" spans="1:9" s="7" customFormat="1" ht="15.75" hidden="1">
      <c r="A56" s="58">
        <v>16040000</v>
      </c>
      <c r="B56" s="14" t="s">
        <v>63</v>
      </c>
      <c r="C56" s="38"/>
      <c r="D56" s="38"/>
      <c r="E56" s="38"/>
      <c r="F56" s="42"/>
      <c r="G56" s="41"/>
      <c r="H56" s="41"/>
      <c r="I56" s="60"/>
    </row>
    <row r="57" spans="1:9" s="7" customFormat="1" ht="31.5" hidden="1">
      <c r="A57" s="58">
        <v>16040100</v>
      </c>
      <c r="B57" s="14" t="s">
        <v>64</v>
      </c>
      <c r="C57" s="38"/>
      <c r="D57" s="38"/>
      <c r="E57" s="38"/>
      <c r="F57" s="42"/>
      <c r="G57" s="41"/>
      <c r="H57" s="41"/>
      <c r="I57" s="60"/>
    </row>
    <row r="58" spans="1:9" s="7" customFormat="1" ht="15.75" hidden="1">
      <c r="A58" s="58">
        <v>16050000</v>
      </c>
      <c r="B58" s="14" t="s">
        <v>65</v>
      </c>
      <c r="C58" s="38"/>
      <c r="D58" s="38"/>
      <c r="E58" s="38"/>
      <c r="F58" s="42"/>
      <c r="G58" s="41"/>
      <c r="H58" s="41"/>
      <c r="I58" s="60"/>
    </row>
    <row r="59" spans="1:9" s="7" customFormat="1" ht="31.5" hidden="1">
      <c r="A59" s="58">
        <v>16050100</v>
      </c>
      <c r="B59" s="14" t="s">
        <v>66</v>
      </c>
      <c r="C59" s="38"/>
      <c r="D59" s="38"/>
      <c r="E59" s="38"/>
      <c r="F59" s="42"/>
      <c r="G59" s="41"/>
      <c r="H59" s="41"/>
      <c r="I59" s="60"/>
    </row>
    <row r="60" spans="1:9" s="7" customFormat="1" ht="31.5" hidden="1">
      <c r="A60" s="58">
        <v>16050200</v>
      </c>
      <c r="B60" s="14" t="s">
        <v>67</v>
      </c>
      <c r="C60" s="38"/>
      <c r="D60" s="38"/>
      <c r="E60" s="38"/>
      <c r="F60" s="42"/>
      <c r="G60" s="41"/>
      <c r="H60" s="41"/>
      <c r="I60" s="60"/>
    </row>
    <row r="61" spans="1:9" s="16" customFormat="1" ht="18.75">
      <c r="A61" s="54">
        <v>20000000</v>
      </c>
      <c r="B61" s="22" t="s">
        <v>9</v>
      </c>
      <c r="C61" s="44"/>
      <c r="D61" s="44"/>
      <c r="E61" s="44"/>
      <c r="F61" s="34">
        <f>F62+F71</f>
        <v>0.4</v>
      </c>
      <c r="G61" s="43"/>
      <c r="H61" s="43"/>
      <c r="I61" s="61"/>
    </row>
    <row r="62" spans="1:9" s="16" customFormat="1" ht="37.5">
      <c r="A62" s="56">
        <v>21000000</v>
      </c>
      <c r="B62" s="15" t="s">
        <v>250</v>
      </c>
      <c r="C62" s="45"/>
      <c r="D62" s="45"/>
      <c r="E62" s="45"/>
      <c r="F62" s="37"/>
      <c r="G62" s="46"/>
      <c r="H62" s="46"/>
      <c r="I62" s="62"/>
    </row>
    <row r="63" spans="1:9" s="7" customFormat="1" ht="31.5">
      <c r="A63" s="58">
        <v>21010300</v>
      </c>
      <c r="B63" s="14" t="s">
        <v>77</v>
      </c>
      <c r="C63" s="38"/>
      <c r="D63" s="38"/>
      <c r="E63" s="38"/>
      <c r="F63" s="40"/>
      <c r="G63" s="41"/>
      <c r="H63" s="41"/>
      <c r="I63" s="60"/>
    </row>
    <row r="64" spans="1:9" s="16" customFormat="1" ht="37.5">
      <c r="A64" s="54">
        <v>22000000</v>
      </c>
      <c r="B64" s="23" t="s">
        <v>10</v>
      </c>
      <c r="C64" s="44"/>
      <c r="D64" s="44"/>
      <c r="E64" s="44"/>
      <c r="F64" s="34"/>
      <c r="G64" s="43"/>
      <c r="H64" s="43"/>
      <c r="I64" s="61"/>
    </row>
    <row r="65" spans="1:9" s="7" customFormat="1" ht="15.75">
      <c r="A65" s="58">
        <v>22090000</v>
      </c>
      <c r="B65" s="14" t="s">
        <v>68</v>
      </c>
      <c r="C65" s="38"/>
      <c r="D65" s="38"/>
      <c r="E65" s="38"/>
      <c r="F65" s="42"/>
      <c r="G65" s="41" t="e">
        <f aca="true" t="shared" si="4" ref="G65:G75">F65/D65*100</f>
        <v>#DIV/0!</v>
      </c>
      <c r="H65" s="41"/>
      <c r="I65" s="60" t="e">
        <f aca="true" t="shared" si="5" ref="I65:I75">F65/E65*100</f>
        <v>#DIV/0!</v>
      </c>
    </row>
    <row r="66" spans="1:9" s="7" customFormat="1" ht="31.5">
      <c r="A66" s="58">
        <v>22090100</v>
      </c>
      <c r="B66" s="14" t="s">
        <v>69</v>
      </c>
      <c r="C66" s="38"/>
      <c r="D66" s="38"/>
      <c r="E66" s="38"/>
      <c r="F66" s="42"/>
      <c r="G66" s="41" t="e">
        <f t="shared" si="4"/>
        <v>#DIV/0!</v>
      </c>
      <c r="H66" s="41"/>
      <c r="I66" s="60" t="e">
        <f t="shared" si="5"/>
        <v>#DIV/0!</v>
      </c>
    </row>
    <row r="67" spans="1:9" s="7" customFormat="1" ht="31.5">
      <c r="A67" s="58">
        <v>22090400</v>
      </c>
      <c r="B67" s="14" t="s">
        <v>70</v>
      </c>
      <c r="C67" s="38"/>
      <c r="D67" s="38"/>
      <c r="E67" s="38"/>
      <c r="F67" s="42"/>
      <c r="G67" s="41" t="e">
        <f t="shared" si="4"/>
        <v>#DIV/0!</v>
      </c>
      <c r="H67" s="41"/>
      <c r="I67" s="60" t="e">
        <f t="shared" si="5"/>
        <v>#DIV/0!</v>
      </c>
    </row>
    <row r="68" spans="1:9" s="7" customFormat="1" ht="15.75">
      <c r="A68" s="58">
        <v>23000000</v>
      </c>
      <c r="B68" s="14" t="s">
        <v>251</v>
      </c>
      <c r="C68" s="38"/>
      <c r="D68" s="38"/>
      <c r="E68" s="38"/>
      <c r="F68" s="42"/>
      <c r="G68" s="41" t="e">
        <f t="shared" si="4"/>
        <v>#DIV/0!</v>
      </c>
      <c r="H68" s="41"/>
      <c r="I68" s="60" t="e">
        <f t="shared" si="5"/>
        <v>#DIV/0!</v>
      </c>
    </row>
    <row r="69" spans="1:9" s="7" customFormat="1" ht="15.75">
      <c r="A69" s="58">
        <v>23030000</v>
      </c>
      <c r="B69" s="14" t="s">
        <v>252</v>
      </c>
      <c r="C69" s="38"/>
      <c r="D69" s="38"/>
      <c r="E69" s="38"/>
      <c r="F69" s="42"/>
      <c r="G69" s="41" t="e">
        <f t="shared" si="4"/>
        <v>#DIV/0!</v>
      </c>
      <c r="H69" s="41"/>
      <c r="I69" s="60" t="e">
        <f t="shared" si="5"/>
        <v>#DIV/0!</v>
      </c>
    </row>
    <row r="70" spans="1:9" s="7" customFormat="1" ht="15.75">
      <c r="A70" s="58">
        <v>23030300</v>
      </c>
      <c r="B70" s="14" t="s">
        <v>252</v>
      </c>
      <c r="C70" s="38"/>
      <c r="D70" s="38"/>
      <c r="E70" s="38"/>
      <c r="F70" s="42"/>
      <c r="G70" s="41" t="e">
        <f t="shared" si="4"/>
        <v>#DIV/0!</v>
      </c>
      <c r="H70" s="41"/>
      <c r="I70" s="60" t="e">
        <f t="shared" si="5"/>
        <v>#DIV/0!</v>
      </c>
    </row>
    <row r="71" spans="1:9" s="7" customFormat="1" ht="15.75">
      <c r="A71" s="58">
        <v>24000000</v>
      </c>
      <c r="B71" s="14" t="s">
        <v>71</v>
      </c>
      <c r="C71" s="38"/>
      <c r="D71" s="38"/>
      <c r="E71" s="38"/>
      <c r="F71" s="42">
        <v>0.4</v>
      </c>
      <c r="G71" s="41" t="e">
        <f t="shared" si="4"/>
        <v>#DIV/0!</v>
      </c>
      <c r="H71" s="41"/>
      <c r="I71" s="60" t="e">
        <f t="shared" si="5"/>
        <v>#DIV/0!</v>
      </c>
    </row>
    <row r="72" spans="1:9" s="16" customFormat="1" ht="36" customHeight="1">
      <c r="A72" s="63">
        <v>90010100</v>
      </c>
      <c r="B72" s="17" t="s">
        <v>28</v>
      </c>
      <c r="C72" s="47">
        <f>C61+C11</f>
        <v>6533.1</v>
      </c>
      <c r="D72" s="47">
        <f>D61+D11</f>
        <v>6533.1</v>
      </c>
      <c r="E72" s="47">
        <f>E61+E11</f>
        <v>1386.2999999999997</v>
      </c>
      <c r="F72" s="47">
        <f>F61+F11</f>
        <v>1645.4000000000003</v>
      </c>
      <c r="G72" s="48">
        <f t="shared" si="4"/>
        <v>25.185593363028275</v>
      </c>
      <c r="H72" s="48"/>
      <c r="I72" s="64">
        <f t="shared" si="5"/>
        <v>118.69003823126312</v>
      </c>
    </row>
    <row r="73" spans="1:9" s="16" customFormat="1" ht="18.75">
      <c r="A73" s="56">
        <v>40000000</v>
      </c>
      <c r="B73" s="21" t="s">
        <v>23</v>
      </c>
      <c r="C73" s="36">
        <f>C74+C78</f>
        <v>41963</v>
      </c>
      <c r="D73" s="36">
        <f>D74+D78</f>
        <v>41963</v>
      </c>
      <c r="E73" s="36">
        <f>E74+E78</f>
        <v>10090.8</v>
      </c>
      <c r="F73" s="36">
        <f>F74+F78</f>
        <v>9102.8</v>
      </c>
      <c r="G73" s="30">
        <f t="shared" si="4"/>
        <v>21.692443342944973</v>
      </c>
      <c r="H73" s="30"/>
      <c r="I73" s="57">
        <f t="shared" si="5"/>
        <v>90.20890315931344</v>
      </c>
    </row>
    <row r="74" spans="1:11" s="16" customFormat="1" ht="18.75">
      <c r="A74" s="56">
        <v>41020000</v>
      </c>
      <c r="B74" s="21" t="s">
        <v>253</v>
      </c>
      <c r="C74" s="36">
        <f>C75+C77</f>
        <v>27097.8</v>
      </c>
      <c r="D74" s="36">
        <f>D75+D77+D76</f>
        <v>27097.8</v>
      </c>
      <c r="E74" s="36">
        <f>E75+E77+E76</f>
        <v>6774.6</v>
      </c>
      <c r="F74" s="36">
        <f>F75+F77+F76</f>
        <v>6774.6</v>
      </c>
      <c r="G74" s="30">
        <f t="shared" si="4"/>
        <v>25.00055355047273</v>
      </c>
      <c r="H74" s="30"/>
      <c r="I74" s="57">
        <f t="shared" si="5"/>
        <v>100</v>
      </c>
      <c r="K74" s="24"/>
    </row>
    <row r="75" spans="1:9" s="7" customFormat="1" ht="31.5">
      <c r="A75" s="58">
        <v>41020100</v>
      </c>
      <c r="B75" s="14" t="s">
        <v>255</v>
      </c>
      <c r="C75" s="38">
        <v>27097.8</v>
      </c>
      <c r="D75" s="38">
        <v>27097.8</v>
      </c>
      <c r="E75" s="38">
        <v>6774.6</v>
      </c>
      <c r="F75" s="40">
        <v>6774.6</v>
      </c>
      <c r="G75" s="39">
        <f t="shared" si="4"/>
        <v>25.00055355047273</v>
      </c>
      <c r="H75" s="39"/>
      <c r="I75" s="59">
        <f t="shared" si="5"/>
        <v>100</v>
      </c>
    </row>
    <row r="76" spans="1:9" s="7" customFormat="1" ht="81.75" customHeight="1">
      <c r="A76" s="58">
        <v>41021000</v>
      </c>
      <c r="B76" s="14" t="s">
        <v>117</v>
      </c>
      <c r="C76" s="38"/>
      <c r="D76" s="38"/>
      <c r="E76" s="38"/>
      <c r="F76" s="40"/>
      <c r="G76" s="39"/>
      <c r="H76" s="39"/>
      <c r="I76" s="59"/>
    </row>
    <row r="77" spans="1:9" s="7" customFormat="1" ht="63">
      <c r="A77" s="58">
        <v>41020600</v>
      </c>
      <c r="B77" s="14" t="s">
        <v>193</v>
      </c>
      <c r="C77" s="38"/>
      <c r="D77" s="38"/>
      <c r="E77" s="38"/>
      <c r="F77" s="40"/>
      <c r="G77" s="39"/>
      <c r="H77" s="39"/>
      <c r="I77" s="59"/>
    </row>
    <row r="78" spans="1:9" s="16" customFormat="1" ht="18.75">
      <c r="A78" s="54">
        <v>41030000</v>
      </c>
      <c r="B78" s="22" t="s">
        <v>254</v>
      </c>
      <c r="C78" s="34">
        <f>SUM(C79:C91)</f>
        <v>14865.2</v>
      </c>
      <c r="D78" s="34">
        <f>SUM(D79:D91)</f>
        <v>14865.2</v>
      </c>
      <c r="E78" s="34">
        <f>SUM(E79:E91)</f>
        <v>3316.1999999999994</v>
      </c>
      <c r="F78" s="34">
        <f>SUM(F79:F91)</f>
        <v>2328.2</v>
      </c>
      <c r="G78" s="35">
        <f>F78/D78*100</f>
        <v>15.662083254850254</v>
      </c>
      <c r="H78" s="35"/>
      <c r="I78" s="55">
        <f>F78/E78*100</f>
        <v>70.20686327724505</v>
      </c>
    </row>
    <row r="79" spans="1:9" s="7" customFormat="1" ht="31.5">
      <c r="A79" s="58">
        <v>41030600</v>
      </c>
      <c r="B79" s="14" t="s">
        <v>72</v>
      </c>
      <c r="C79" s="38">
        <v>10100</v>
      </c>
      <c r="D79" s="38">
        <v>10100</v>
      </c>
      <c r="E79" s="38">
        <v>2032.5</v>
      </c>
      <c r="F79" s="40">
        <v>1732</v>
      </c>
      <c r="G79" s="39">
        <f>F79/D79*100</f>
        <v>17.14851485148515</v>
      </c>
      <c r="H79" s="39"/>
      <c r="I79" s="59">
        <f aca="true" t="shared" si="6" ref="I79:I107">F79/E79*100</f>
        <v>85.21525215252153</v>
      </c>
    </row>
    <row r="80" spans="1:11" s="7" customFormat="1" ht="38.25" customHeight="1">
      <c r="A80" s="58">
        <v>41030700</v>
      </c>
      <c r="B80" s="14" t="s">
        <v>73</v>
      </c>
      <c r="C80" s="38">
        <v>125</v>
      </c>
      <c r="D80" s="38">
        <v>125</v>
      </c>
      <c r="E80" s="38"/>
      <c r="F80" s="40"/>
      <c r="G80" s="39">
        <f aca="true" t="shared" si="7" ref="G80:G109">F80/D80*100</f>
        <v>0</v>
      </c>
      <c r="H80" s="39"/>
      <c r="I80" s="60" t="e">
        <f t="shared" si="6"/>
        <v>#DIV/0!</v>
      </c>
      <c r="K80" s="28"/>
    </row>
    <row r="81" spans="1:9" s="7" customFormat="1" ht="46.5" customHeight="1">
      <c r="A81" s="58">
        <v>41030800</v>
      </c>
      <c r="B81" s="14" t="s">
        <v>236</v>
      </c>
      <c r="C81" s="38">
        <v>1760.2</v>
      </c>
      <c r="D81" s="38">
        <v>1760.2</v>
      </c>
      <c r="E81" s="38">
        <v>495.6</v>
      </c>
      <c r="F81" s="40">
        <v>348.4</v>
      </c>
      <c r="G81" s="39">
        <f t="shared" si="7"/>
        <v>19.79320531757755</v>
      </c>
      <c r="H81" s="39"/>
      <c r="I81" s="59">
        <f t="shared" si="6"/>
        <v>70.29862792574656</v>
      </c>
    </row>
    <row r="82" spans="1:9" s="7" customFormat="1" ht="47.25">
      <c r="A82" s="58">
        <v>41030900</v>
      </c>
      <c r="B82" s="14" t="s">
        <v>237</v>
      </c>
      <c r="C82" s="38">
        <v>660.7</v>
      </c>
      <c r="D82" s="38">
        <v>660.7</v>
      </c>
      <c r="E82" s="38">
        <v>132.2</v>
      </c>
      <c r="F82" s="40">
        <v>120.6</v>
      </c>
      <c r="G82" s="39">
        <f t="shared" si="7"/>
        <v>18.253367640381413</v>
      </c>
      <c r="H82" s="39"/>
      <c r="I82" s="59">
        <f t="shared" si="6"/>
        <v>91.22541603630863</v>
      </c>
    </row>
    <row r="83" spans="1:9" s="7" customFormat="1" ht="63">
      <c r="A83" s="58">
        <v>41031000</v>
      </c>
      <c r="B83" s="14" t="s">
        <v>238</v>
      </c>
      <c r="C83" s="38">
        <v>1300</v>
      </c>
      <c r="D83" s="38">
        <v>1300</v>
      </c>
      <c r="E83" s="38">
        <v>238.2</v>
      </c>
      <c r="F83" s="40">
        <v>50</v>
      </c>
      <c r="G83" s="39">
        <f t="shared" si="7"/>
        <v>3.8461538461538463</v>
      </c>
      <c r="H83" s="39"/>
      <c r="I83" s="59">
        <f t="shared" si="6"/>
        <v>20.990764063811923</v>
      </c>
    </row>
    <row r="84" spans="1:9" s="7" customFormat="1" ht="31.5" hidden="1">
      <c r="A84" s="58">
        <v>41032200</v>
      </c>
      <c r="B84" s="14" t="s">
        <v>239</v>
      </c>
      <c r="C84" s="38"/>
      <c r="D84" s="38"/>
      <c r="E84" s="38"/>
      <c r="F84" s="40"/>
      <c r="G84" s="39" t="e">
        <f>F84/D84*100</f>
        <v>#DIV/0!</v>
      </c>
      <c r="H84" s="39"/>
      <c r="I84" s="59" t="e">
        <f>F84/E84*100</f>
        <v>#DIV/0!</v>
      </c>
    </row>
    <row r="85" spans="1:9" s="7" customFormat="1" ht="62.25" customHeight="1">
      <c r="A85" s="58">
        <v>41032300</v>
      </c>
      <c r="B85" s="14" t="s">
        <v>240</v>
      </c>
      <c r="C85" s="38">
        <v>668.4</v>
      </c>
      <c r="D85" s="38">
        <v>668.4</v>
      </c>
      <c r="E85" s="38">
        <v>334.2</v>
      </c>
      <c r="F85" s="40"/>
      <c r="G85" s="39">
        <f>F85/D85*100</f>
        <v>0</v>
      </c>
      <c r="H85" s="39"/>
      <c r="I85" s="59">
        <f>F85/E85*100</f>
        <v>0</v>
      </c>
    </row>
    <row r="86" spans="1:9" s="7" customFormat="1" ht="50.25" customHeight="1">
      <c r="A86" s="77">
        <v>41035000</v>
      </c>
      <c r="B86" s="78" t="s">
        <v>262</v>
      </c>
      <c r="C86" s="76">
        <v>154.3</v>
      </c>
      <c r="D86" s="76">
        <v>154.3</v>
      </c>
      <c r="E86" s="76">
        <v>28</v>
      </c>
      <c r="F86" s="40">
        <v>28</v>
      </c>
      <c r="G86" s="72"/>
      <c r="H86" s="72"/>
      <c r="I86" s="73">
        <f>F86/E86*100</f>
        <v>100</v>
      </c>
    </row>
    <row r="87" spans="1:9" s="7" customFormat="1" ht="48.75" customHeight="1">
      <c r="A87" s="58">
        <v>41035800</v>
      </c>
      <c r="B87" s="14" t="s">
        <v>241</v>
      </c>
      <c r="C87" s="38">
        <v>76.1</v>
      </c>
      <c r="D87" s="38">
        <v>76.1</v>
      </c>
      <c r="E87" s="38">
        <v>35</v>
      </c>
      <c r="F87" s="40">
        <v>28.7</v>
      </c>
      <c r="G87" s="39">
        <f t="shared" si="7"/>
        <v>37.713534822601844</v>
      </c>
      <c r="H87" s="39"/>
      <c r="I87" s="59">
        <f t="shared" si="6"/>
        <v>82</v>
      </c>
    </row>
    <row r="88" spans="1:9" s="7" customFormat="1" ht="47.25" hidden="1">
      <c r="A88" s="58">
        <v>41033100</v>
      </c>
      <c r="B88" s="14" t="s">
        <v>243</v>
      </c>
      <c r="C88" s="38"/>
      <c r="D88" s="38"/>
      <c r="E88" s="38"/>
      <c r="F88" s="40"/>
      <c r="G88" s="39" t="e">
        <f>F88/D88*100</f>
        <v>#DIV/0!</v>
      </c>
      <c r="H88" s="39"/>
      <c r="I88" s="59" t="e">
        <f>F88/E88*100</f>
        <v>#DIV/0!</v>
      </c>
    </row>
    <row r="89" spans="1:9" s="7" customFormat="1" ht="69" customHeight="1" hidden="1">
      <c r="A89" s="58">
        <v>41038000</v>
      </c>
      <c r="B89" s="14" t="s">
        <v>242</v>
      </c>
      <c r="C89" s="38"/>
      <c r="D89" s="38"/>
      <c r="E89" s="38"/>
      <c r="F89" s="40"/>
      <c r="G89" s="39" t="e">
        <f>F89/D89*100</f>
        <v>#DIV/0!</v>
      </c>
      <c r="H89" s="39"/>
      <c r="I89" s="59" t="e">
        <f>F89/E89*100</f>
        <v>#DIV/0!</v>
      </c>
    </row>
    <row r="90" spans="1:9" s="7" customFormat="1" ht="31.5" customHeight="1" hidden="1">
      <c r="A90" s="58">
        <v>41038200</v>
      </c>
      <c r="B90" s="14" t="s">
        <v>227</v>
      </c>
      <c r="C90" s="38"/>
      <c r="D90" s="38"/>
      <c r="E90" s="38"/>
      <c r="F90" s="40"/>
      <c r="G90" s="39" t="e">
        <f>F90/D90*100</f>
        <v>#DIV/0!</v>
      </c>
      <c r="H90" s="39"/>
      <c r="I90" s="59" t="e">
        <f>F90/E90*100</f>
        <v>#DIV/0!</v>
      </c>
    </row>
    <row r="91" spans="1:9" ht="63">
      <c r="A91" s="79">
        <v>41037000</v>
      </c>
      <c r="B91" s="14" t="s">
        <v>263</v>
      </c>
      <c r="C91" s="38">
        <v>20.5</v>
      </c>
      <c r="D91" s="38">
        <v>20.5</v>
      </c>
      <c r="E91" s="38">
        <v>20.5</v>
      </c>
      <c r="F91" s="40">
        <v>20.5</v>
      </c>
      <c r="G91" s="39">
        <f>F91/D91*100</f>
        <v>100</v>
      </c>
      <c r="H91" s="39"/>
      <c r="I91" s="59">
        <f>F91/E91*100</f>
        <v>100</v>
      </c>
    </row>
    <row r="92" spans="1:9" s="7" customFormat="1" ht="15.75" hidden="1">
      <c r="A92" s="58"/>
      <c r="B92" s="14"/>
      <c r="C92" s="38"/>
      <c r="D92" s="38"/>
      <c r="E92" s="38"/>
      <c r="F92" s="40"/>
      <c r="G92" s="39"/>
      <c r="H92" s="39"/>
      <c r="I92" s="60"/>
    </row>
    <row r="93" spans="1:9" s="16" customFormat="1" ht="18.75">
      <c r="A93" s="63">
        <v>90010200</v>
      </c>
      <c r="B93" s="17" t="s">
        <v>74</v>
      </c>
      <c r="C93" s="47">
        <f>C72+C73+C94</f>
        <v>49217.1</v>
      </c>
      <c r="D93" s="47">
        <f>D72+D73+D94</f>
        <v>49217.1</v>
      </c>
      <c r="E93" s="47">
        <f>E72+E73+E94</f>
        <v>11628.199999999999</v>
      </c>
      <c r="F93" s="47">
        <f>F72+F73+F94</f>
        <v>10905.599999999999</v>
      </c>
      <c r="G93" s="48">
        <f t="shared" si="7"/>
        <v>22.158152349488287</v>
      </c>
      <c r="H93" s="48"/>
      <c r="I93" s="64">
        <f t="shared" si="6"/>
        <v>93.78579659792572</v>
      </c>
    </row>
    <row r="94" spans="1:9" s="7" customFormat="1" ht="47.25">
      <c r="A94" s="58">
        <v>41010600</v>
      </c>
      <c r="B94" s="14" t="s">
        <v>266</v>
      </c>
      <c r="C94" s="38">
        <v>721</v>
      </c>
      <c r="D94" s="38">
        <v>721</v>
      </c>
      <c r="E94" s="38">
        <v>151.1</v>
      </c>
      <c r="F94" s="40">
        <v>157.4</v>
      </c>
      <c r="G94" s="39">
        <f t="shared" si="7"/>
        <v>21.83079056865465</v>
      </c>
      <c r="H94" s="39"/>
      <c r="I94" s="59">
        <f t="shared" si="6"/>
        <v>104.1694242223693</v>
      </c>
    </row>
    <row r="95" spans="1:9" s="7" customFormat="1" ht="31.5" hidden="1">
      <c r="A95" s="58">
        <v>41020300</v>
      </c>
      <c r="B95" s="14" t="s">
        <v>267</v>
      </c>
      <c r="C95" s="38"/>
      <c r="D95" s="38"/>
      <c r="E95" s="38"/>
      <c r="F95" s="40"/>
      <c r="G95" s="41" t="e">
        <f t="shared" si="7"/>
        <v>#DIV/0!</v>
      </c>
      <c r="H95" s="41"/>
      <c r="I95" s="60" t="e">
        <f t="shared" si="6"/>
        <v>#DIV/0!</v>
      </c>
    </row>
    <row r="96" spans="1:9" s="7" customFormat="1" ht="20.25" customHeight="1">
      <c r="A96" s="65"/>
      <c r="B96" s="49" t="s">
        <v>21</v>
      </c>
      <c r="C96" s="27">
        <f>C97+C98+C99+C100+C101+C102+C103+C104+C107</f>
        <v>1204.6</v>
      </c>
      <c r="D96" s="27">
        <f>D97+D98+D99+D100+D101+D102+D103+D104+D107+D108+D109+D110</f>
        <v>1204.6</v>
      </c>
      <c r="E96" s="27">
        <v>0</v>
      </c>
      <c r="F96" s="27">
        <f>F97+F98+F99+F100+F101+F102+F103+F104+F107+F108+F109+F110</f>
        <v>406.09999999999997</v>
      </c>
      <c r="G96" s="35">
        <f t="shared" si="7"/>
        <v>33.71243566329072</v>
      </c>
      <c r="H96" s="50"/>
      <c r="I96" s="61"/>
    </row>
    <row r="97" spans="1:9" s="7" customFormat="1" ht="51" customHeight="1">
      <c r="A97" s="66">
        <v>21110000</v>
      </c>
      <c r="B97" s="14" t="s">
        <v>244</v>
      </c>
      <c r="C97" s="8"/>
      <c r="D97" s="8"/>
      <c r="E97" s="8" t="s">
        <v>192</v>
      </c>
      <c r="F97" s="8">
        <v>0.2</v>
      </c>
      <c r="G97" s="46" t="e">
        <f t="shared" si="7"/>
        <v>#DIV/0!</v>
      </c>
      <c r="H97" s="39"/>
      <c r="I97" s="62" t="e">
        <f t="shared" si="6"/>
        <v>#VALUE!</v>
      </c>
    </row>
    <row r="98" spans="1:9" s="7" customFormat="1" ht="20.25" customHeight="1">
      <c r="A98" s="66">
        <v>24060000</v>
      </c>
      <c r="B98" s="14" t="s">
        <v>11</v>
      </c>
      <c r="C98" s="8"/>
      <c r="D98" s="8"/>
      <c r="E98" s="8" t="s">
        <v>192</v>
      </c>
      <c r="F98" s="12"/>
      <c r="G98" s="46" t="e">
        <f>F98/D98*100</f>
        <v>#DIV/0!</v>
      </c>
      <c r="H98" s="39"/>
      <c r="I98" s="62" t="e">
        <f t="shared" si="6"/>
        <v>#VALUE!</v>
      </c>
    </row>
    <row r="99" spans="1:9" s="7" customFormat="1" ht="20.25" customHeight="1">
      <c r="A99" s="66">
        <v>25000000</v>
      </c>
      <c r="B99" s="14" t="s">
        <v>12</v>
      </c>
      <c r="C99" s="8">
        <v>1204.6</v>
      </c>
      <c r="D99" s="8">
        <v>1204.6</v>
      </c>
      <c r="E99" s="8" t="s">
        <v>192</v>
      </c>
      <c r="F99" s="8">
        <v>405.9</v>
      </c>
      <c r="G99" s="30">
        <f t="shared" si="7"/>
        <v>33.69583264154076</v>
      </c>
      <c r="H99" s="39"/>
      <c r="I99" s="62" t="e">
        <f t="shared" si="6"/>
        <v>#VALUE!</v>
      </c>
    </row>
    <row r="100" spans="1:9" s="7" customFormat="1" ht="20.25" customHeight="1">
      <c r="A100" s="66">
        <v>30000000</v>
      </c>
      <c r="B100" s="14" t="s">
        <v>79</v>
      </c>
      <c r="C100" s="8"/>
      <c r="D100" s="8"/>
      <c r="E100" s="8" t="s">
        <v>192</v>
      </c>
      <c r="F100" s="12"/>
      <c r="G100" s="46" t="e">
        <f t="shared" si="7"/>
        <v>#DIV/0!</v>
      </c>
      <c r="H100" s="41"/>
      <c r="I100" s="62" t="e">
        <f t="shared" si="6"/>
        <v>#VALUE!</v>
      </c>
    </row>
    <row r="101" spans="1:9" s="7" customFormat="1" ht="30" customHeight="1">
      <c r="A101" s="66">
        <v>33010000</v>
      </c>
      <c r="B101" s="14" t="s">
        <v>13</v>
      </c>
      <c r="C101" s="8"/>
      <c r="D101" s="8"/>
      <c r="E101" s="8" t="s">
        <v>192</v>
      </c>
      <c r="F101" s="12"/>
      <c r="G101" s="46" t="e">
        <f t="shared" si="7"/>
        <v>#DIV/0!</v>
      </c>
      <c r="H101" s="41"/>
      <c r="I101" s="62" t="e">
        <f t="shared" si="6"/>
        <v>#VALUE!</v>
      </c>
    </row>
    <row r="102" spans="1:9" s="7" customFormat="1" ht="33" customHeight="1">
      <c r="A102" s="66">
        <v>33010100</v>
      </c>
      <c r="B102" s="14" t="s">
        <v>80</v>
      </c>
      <c r="C102" s="8"/>
      <c r="D102" s="8"/>
      <c r="E102" s="8" t="s">
        <v>192</v>
      </c>
      <c r="F102" s="12"/>
      <c r="G102" s="46" t="e">
        <f t="shared" si="7"/>
        <v>#DIV/0!</v>
      </c>
      <c r="H102" s="41"/>
      <c r="I102" s="62" t="e">
        <f t="shared" si="6"/>
        <v>#VALUE!</v>
      </c>
    </row>
    <row r="103" spans="1:9" s="7" customFormat="1" ht="28.5" customHeight="1">
      <c r="A103" s="66">
        <v>50000000</v>
      </c>
      <c r="B103" s="14" t="s">
        <v>14</v>
      </c>
      <c r="C103" s="8"/>
      <c r="D103" s="8"/>
      <c r="E103" s="8" t="s">
        <v>192</v>
      </c>
      <c r="F103" s="12"/>
      <c r="G103" s="46" t="e">
        <f t="shared" si="7"/>
        <v>#DIV/0!</v>
      </c>
      <c r="H103" s="41"/>
      <c r="I103" s="62" t="e">
        <f t="shared" si="6"/>
        <v>#VALUE!</v>
      </c>
    </row>
    <row r="104" spans="1:9" s="7" customFormat="1" ht="32.25" customHeight="1">
      <c r="A104" s="66">
        <v>50080000</v>
      </c>
      <c r="B104" s="14" t="s">
        <v>15</v>
      </c>
      <c r="C104" s="8"/>
      <c r="D104" s="8"/>
      <c r="E104" s="8" t="s">
        <v>192</v>
      </c>
      <c r="F104" s="12"/>
      <c r="G104" s="46" t="e">
        <f t="shared" si="7"/>
        <v>#DIV/0!</v>
      </c>
      <c r="H104" s="41"/>
      <c r="I104" s="62" t="e">
        <f t="shared" si="6"/>
        <v>#VALUE!</v>
      </c>
    </row>
    <row r="105" spans="1:9" s="7" customFormat="1" ht="34.5" customHeight="1" hidden="1">
      <c r="A105" s="66">
        <v>50110000</v>
      </c>
      <c r="B105" s="14" t="s">
        <v>81</v>
      </c>
      <c r="C105" s="8"/>
      <c r="D105" s="8"/>
      <c r="E105" s="8" t="s">
        <v>192</v>
      </c>
      <c r="F105" s="12"/>
      <c r="G105" s="46" t="e">
        <f t="shared" si="7"/>
        <v>#DIV/0!</v>
      </c>
      <c r="H105" s="41"/>
      <c r="I105" s="62" t="e">
        <f t="shared" si="6"/>
        <v>#VALUE!</v>
      </c>
    </row>
    <row r="106" spans="1:9" s="7" customFormat="1" ht="32.25" customHeight="1" hidden="1">
      <c r="A106" s="66">
        <v>43010000</v>
      </c>
      <c r="B106" s="14" t="s">
        <v>82</v>
      </c>
      <c r="C106" s="8"/>
      <c r="D106" s="8"/>
      <c r="E106" s="8" t="s">
        <v>192</v>
      </c>
      <c r="F106" s="12"/>
      <c r="G106" s="46" t="e">
        <f t="shared" si="7"/>
        <v>#DIV/0!</v>
      </c>
      <c r="H106" s="41"/>
      <c r="I106" s="62" t="e">
        <f t="shared" si="6"/>
        <v>#VALUE!</v>
      </c>
    </row>
    <row r="107" spans="1:9" ht="60.75" hidden="1">
      <c r="A107" s="67">
        <v>41034900</v>
      </c>
      <c r="B107" s="51" t="s">
        <v>225</v>
      </c>
      <c r="C107" s="8"/>
      <c r="D107" s="8"/>
      <c r="E107" s="19" t="s">
        <v>192</v>
      </c>
      <c r="F107" s="29"/>
      <c r="G107" s="30" t="e">
        <f t="shared" si="7"/>
        <v>#DIV/0!</v>
      </c>
      <c r="H107" s="13"/>
      <c r="I107" s="68" t="e">
        <f t="shared" si="6"/>
        <v>#VALUE!</v>
      </c>
    </row>
    <row r="108" spans="1:9" ht="54" customHeight="1" hidden="1">
      <c r="A108" s="67">
        <v>41031900</v>
      </c>
      <c r="B108" s="51" t="s">
        <v>228</v>
      </c>
      <c r="C108" s="8"/>
      <c r="D108" s="8"/>
      <c r="E108" s="19"/>
      <c r="F108" s="13"/>
      <c r="G108" s="30" t="e">
        <f t="shared" si="7"/>
        <v>#DIV/0!</v>
      </c>
      <c r="H108" s="13"/>
      <c r="I108" s="68"/>
    </row>
    <row r="109" spans="1:9" ht="45" customHeight="1" hidden="1">
      <c r="A109" s="67">
        <v>41037600</v>
      </c>
      <c r="B109" s="51" t="s">
        <v>229</v>
      </c>
      <c r="C109" s="8"/>
      <c r="D109" s="8"/>
      <c r="E109" s="19"/>
      <c r="F109" s="13"/>
      <c r="G109" s="30" t="e">
        <f t="shared" si="7"/>
        <v>#DIV/0!</v>
      </c>
      <c r="H109" s="13"/>
      <c r="I109" s="68"/>
    </row>
    <row r="110" spans="1:9" ht="37.5" customHeight="1">
      <c r="A110" s="67">
        <v>43010000</v>
      </c>
      <c r="B110" s="51" t="s">
        <v>82</v>
      </c>
      <c r="C110" s="8"/>
      <c r="D110" s="8"/>
      <c r="E110" s="19"/>
      <c r="F110" s="13"/>
      <c r="G110" s="30"/>
      <c r="H110" s="13"/>
      <c r="I110" s="68"/>
    </row>
    <row r="111" spans="1:9" s="7" customFormat="1" ht="34.5" customHeight="1" thickBot="1">
      <c r="A111" s="69"/>
      <c r="B111" s="70" t="s">
        <v>22</v>
      </c>
      <c r="C111" s="26">
        <f>C93+C96</f>
        <v>50421.7</v>
      </c>
      <c r="D111" s="26">
        <f>D93+D96</f>
        <v>50421.7</v>
      </c>
      <c r="E111" s="26">
        <f>E93+E96</f>
        <v>11628.199999999999</v>
      </c>
      <c r="F111" s="26">
        <f>F93+F96</f>
        <v>11311.699999999999</v>
      </c>
      <c r="G111" s="25">
        <f>F111/D111*100</f>
        <v>22.43419004119258</v>
      </c>
      <c r="H111" s="25">
        <f>+F111/E111*100</f>
        <v>97.27816859015152</v>
      </c>
      <c r="I111" s="71">
        <f>F111/E111*100</f>
        <v>97.27816859015152</v>
      </c>
    </row>
    <row r="112" spans="1:9" ht="15.75">
      <c r="A112" s="10"/>
      <c r="B112" s="2"/>
      <c r="C112" s="2"/>
      <c r="D112" s="18"/>
      <c r="E112" s="18"/>
      <c r="F112" s="2"/>
      <c r="G112" s="2"/>
      <c r="H112" s="2"/>
      <c r="I112" s="2"/>
    </row>
    <row r="113" spans="2:9" ht="15.75">
      <c r="B113" s="2"/>
      <c r="C113" s="2"/>
      <c r="D113" s="18"/>
      <c r="E113" s="18"/>
      <c r="F113" s="2"/>
      <c r="G113" s="2"/>
      <c r="H113" s="2"/>
      <c r="I113" s="2"/>
    </row>
    <row r="114" spans="2:10" ht="15.75">
      <c r="B114" s="2"/>
      <c r="C114" s="2"/>
      <c r="D114" s="18"/>
      <c r="E114" s="18"/>
      <c r="F114" s="2"/>
      <c r="G114" s="2"/>
      <c r="H114" s="2"/>
      <c r="I114" s="2"/>
      <c r="J114" t="s">
        <v>182</v>
      </c>
    </row>
    <row r="115" spans="2:9" ht="15.75">
      <c r="B115" s="2"/>
      <c r="C115" s="2"/>
      <c r="D115" s="18"/>
      <c r="E115" s="18"/>
      <c r="F115" s="2"/>
      <c r="G115" s="2"/>
      <c r="H115" s="2"/>
      <c r="I115" s="2"/>
    </row>
    <row r="116" spans="1:9" ht="15.75">
      <c r="A116" s="11"/>
      <c r="B116" s="2"/>
      <c r="C116" s="2"/>
      <c r="D116" s="18"/>
      <c r="E116" s="18"/>
      <c r="F116" s="2"/>
      <c r="G116" s="2"/>
      <c r="H116" s="2"/>
      <c r="I116" s="2"/>
    </row>
    <row r="117" spans="1:9" ht="15.75">
      <c r="A117" s="11"/>
      <c r="B117" s="2"/>
      <c r="C117" s="2"/>
      <c r="D117" s="18"/>
      <c r="E117" s="18"/>
      <c r="F117" s="2"/>
      <c r="G117" s="2"/>
      <c r="H117" s="2"/>
      <c r="I117" s="2"/>
    </row>
    <row r="118" spans="2:9" ht="15.75">
      <c r="B118" s="2"/>
      <c r="C118" s="2"/>
      <c r="D118" s="18"/>
      <c r="E118" s="18"/>
      <c r="F118" s="2"/>
      <c r="G118" s="2"/>
      <c r="H118" s="2"/>
      <c r="I118" s="2"/>
    </row>
    <row r="131" spans="2:3" ht="15.75">
      <c r="B131" s="2"/>
      <c r="C131" s="2"/>
    </row>
  </sheetData>
  <mergeCells count="14">
    <mergeCell ref="A5:I5"/>
    <mergeCell ref="F1:I1"/>
    <mergeCell ref="F2:G2"/>
    <mergeCell ref="F3:G3"/>
    <mergeCell ref="F4:G4"/>
    <mergeCell ref="A8:A9"/>
    <mergeCell ref="B8:B9"/>
    <mergeCell ref="D8:D9"/>
    <mergeCell ref="I8:I9"/>
    <mergeCell ref="C8:C9"/>
    <mergeCell ref="E8:E9"/>
    <mergeCell ref="H8:H9"/>
    <mergeCell ref="F8:F9"/>
    <mergeCell ref="G8:G9"/>
  </mergeCells>
  <printOptions/>
  <pageMargins left="0.7874015748031497" right="0.1968503937007874" top="0.1968503937007874" bottom="0.1968503937007874" header="0.5118110236220472" footer="0.5118110236220472"/>
  <pageSetup fitToHeight="2" fitToWidth="1" horizontalDpi="120" verticalDpi="120" orientation="portrait" paperSize="9" scale="59" r:id="rId1"/>
  <rowBreaks count="1" manualBreakCount="1">
    <brk id="61" max="8" man="1"/>
  </rowBreaks>
</worksheet>
</file>

<file path=xl/worksheets/sheet2.xml><?xml version="1.0" encoding="utf-8"?>
<worksheet xmlns="http://schemas.openxmlformats.org/spreadsheetml/2006/main" xmlns:r="http://schemas.openxmlformats.org/officeDocument/2006/relationships">
  <sheetPr>
    <pageSetUpPr fitToPage="1"/>
  </sheetPr>
  <dimension ref="A1:K134"/>
  <sheetViews>
    <sheetView showZeros="0" view="pageBreakPreview" zoomScale="80" zoomScaleNormal="75" zoomScaleSheetLayoutView="80" workbookViewId="0" topLeftCell="A5">
      <pane ySplit="5" topLeftCell="BM114" activePane="bottomLeft" state="frozen"/>
      <selection pane="topLeft" activeCell="A5" sqref="A5"/>
      <selection pane="bottomLeft" activeCell="E118" sqref="E118"/>
    </sheetView>
  </sheetViews>
  <sheetFormatPr defaultColWidth="9.00390625" defaultRowHeight="12.75"/>
  <cols>
    <col min="1" max="1" width="12.625" style="9" customWidth="1"/>
    <col min="2" max="2" width="60.25390625" style="0" customWidth="1"/>
    <col min="3" max="3" width="12.75390625" style="0" customWidth="1"/>
    <col min="4" max="4" width="15.75390625" style="80" customWidth="1"/>
    <col min="5" max="5" width="13.375" style="80" customWidth="1"/>
    <col min="6" max="6" width="11.125" style="0" customWidth="1"/>
    <col min="7" max="7" width="16.75390625" style="0" customWidth="1"/>
    <col min="8" max="8" width="15.75390625" style="0" customWidth="1"/>
    <col min="9" max="9" width="16.625" style="0" customWidth="1"/>
    <col min="11" max="11" width="12.75390625" style="0" customWidth="1"/>
  </cols>
  <sheetData>
    <row r="1" spans="2:9" ht="44.25" customHeight="1" hidden="1">
      <c r="B1" s="2"/>
      <c r="C1" s="2"/>
      <c r="D1" s="18"/>
      <c r="E1" s="18"/>
      <c r="F1" s="373"/>
      <c r="G1" s="374"/>
      <c r="H1" s="374"/>
      <c r="I1" s="375"/>
    </row>
    <row r="2" spans="2:9" ht="15.75" hidden="1">
      <c r="B2" s="2"/>
      <c r="C2" s="2"/>
      <c r="D2" s="18"/>
      <c r="E2" s="18"/>
      <c r="F2" s="376"/>
      <c r="G2" s="376"/>
      <c r="H2" s="4"/>
      <c r="I2" s="2"/>
    </row>
    <row r="3" spans="2:9" ht="15.75" hidden="1">
      <c r="B3" s="2"/>
      <c r="C3" s="2"/>
      <c r="D3" s="18"/>
      <c r="E3" s="18"/>
      <c r="F3" s="377"/>
      <c r="G3" s="377"/>
      <c r="H3" s="5"/>
      <c r="I3" s="2"/>
    </row>
    <row r="4" spans="2:9" ht="18" hidden="1">
      <c r="B4" s="3"/>
      <c r="C4" s="2"/>
      <c r="D4" s="18"/>
      <c r="E4" s="18"/>
      <c r="F4" s="377"/>
      <c r="G4" s="377"/>
      <c r="H4" s="5"/>
      <c r="I4" s="2"/>
    </row>
    <row r="5" spans="1:9" ht="18.75" thickBot="1">
      <c r="A5" s="372" t="s">
        <v>162</v>
      </c>
      <c r="B5" s="372"/>
      <c r="C5" s="372"/>
      <c r="D5" s="372"/>
      <c r="E5" s="372"/>
      <c r="F5" s="372"/>
      <c r="G5" s="372"/>
      <c r="H5" s="372"/>
      <c r="I5" s="372"/>
    </row>
    <row r="6" spans="2:9" ht="15.75" hidden="1">
      <c r="B6" s="2"/>
      <c r="C6" s="2"/>
      <c r="D6" s="18"/>
      <c r="E6" s="18"/>
      <c r="F6" s="2"/>
      <c r="G6" s="2"/>
      <c r="H6" s="2"/>
      <c r="I6" s="2"/>
    </row>
    <row r="7" spans="2:9" ht="16.5" hidden="1" thickBot="1">
      <c r="B7" s="2"/>
      <c r="C7" s="2"/>
      <c r="D7" s="18"/>
      <c r="E7" s="18"/>
      <c r="F7" s="2"/>
      <c r="G7" s="1"/>
      <c r="H7" s="1"/>
      <c r="I7" s="6" t="s">
        <v>0</v>
      </c>
    </row>
    <row r="8" spans="1:9" ht="18.75" customHeight="1">
      <c r="A8" s="362" t="s">
        <v>4</v>
      </c>
      <c r="B8" s="364" t="s">
        <v>5</v>
      </c>
      <c r="C8" s="370" t="s">
        <v>348</v>
      </c>
      <c r="D8" s="366" t="s">
        <v>160</v>
      </c>
      <c r="E8" s="366" t="s">
        <v>163</v>
      </c>
      <c r="F8" s="370" t="s">
        <v>164</v>
      </c>
      <c r="G8" s="370" t="s">
        <v>184</v>
      </c>
      <c r="H8" s="368" t="s">
        <v>149</v>
      </c>
      <c r="I8" s="368" t="s">
        <v>150</v>
      </c>
    </row>
    <row r="9" spans="1:9" ht="50.25" customHeight="1">
      <c r="A9" s="363"/>
      <c r="B9" s="365"/>
      <c r="C9" s="371"/>
      <c r="D9" s="367"/>
      <c r="E9" s="367"/>
      <c r="F9" s="371"/>
      <c r="G9" s="371"/>
      <c r="H9" s="369"/>
      <c r="I9" s="369"/>
    </row>
    <row r="10" spans="1:9" ht="15" customHeight="1">
      <c r="A10" s="52">
        <v>1</v>
      </c>
      <c r="B10" s="31">
        <v>2</v>
      </c>
      <c r="C10" s="31">
        <v>3</v>
      </c>
      <c r="D10" s="32">
        <v>3</v>
      </c>
      <c r="E10" s="32">
        <v>4</v>
      </c>
      <c r="F10" s="33">
        <v>4</v>
      </c>
      <c r="G10" s="33">
        <v>5</v>
      </c>
      <c r="H10" s="33"/>
      <c r="I10" s="53">
        <v>6</v>
      </c>
    </row>
    <row r="11" spans="1:9" s="16" customFormat="1" ht="18.75">
      <c r="A11" s="54">
        <v>10000000</v>
      </c>
      <c r="B11" s="22" t="s">
        <v>38</v>
      </c>
      <c r="C11" s="34">
        <f>C12</f>
        <v>9474.999999999998</v>
      </c>
      <c r="D11" s="34">
        <f>D12</f>
        <v>9474.999999999998</v>
      </c>
      <c r="E11" s="34">
        <f>E12</f>
        <v>6871.4</v>
      </c>
      <c r="F11" s="34">
        <f>F12</f>
        <v>6641.900000000001</v>
      </c>
      <c r="G11" s="35">
        <f aca="true" t="shared" si="0" ref="G11:G24">F11/D11*100</f>
        <v>70.09920844327179</v>
      </c>
      <c r="H11" s="55">
        <f>F11/C11*100</f>
        <v>70.09920844327179</v>
      </c>
      <c r="I11" s="55">
        <f>F11/E11*100</f>
        <v>96.66006927263732</v>
      </c>
    </row>
    <row r="12" spans="1:9" s="16" customFormat="1" ht="33" customHeight="1">
      <c r="A12" s="56">
        <v>11000000</v>
      </c>
      <c r="B12" s="15" t="s">
        <v>249</v>
      </c>
      <c r="C12" s="36">
        <f>C13+C24</f>
        <v>9474.999999999998</v>
      </c>
      <c r="D12" s="36">
        <f>D13+D24</f>
        <v>9474.999999999998</v>
      </c>
      <c r="E12" s="36">
        <f>E13+E24</f>
        <v>6871.4</v>
      </c>
      <c r="F12" s="36">
        <f>F13+F24</f>
        <v>6641.900000000001</v>
      </c>
      <c r="G12" s="30">
        <f t="shared" si="0"/>
        <v>70.09920844327179</v>
      </c>
      <c r="H12" s="98">
        <f>F12/C12*100</f>
        <v>70.09920844327179</v>
      </c>
      <c r="I12" s="55">
        <f aca="true" t="shared" si="1" ref="I12:I76">F12/E12*100</f>
        <v>96.66006927263732</v>
      </c>
    </row>
    <row r="13" spans="1:9" s="7" customFormat="1" ht="15" customHeight="1">
      <c r="A13" s="296">
        <v>11010000</v>
      </c>
      <c r="B13" s="297" t="s">
        <v>349</v>
      </c>
      <c r="C13" s="298">
        <f>C14+C15+C16+C17+C18+C19+C20+C21+C22+C23</f>
        <v>9474.499999999998</v>
      </c>
      <c r="D13" s="298">
        <f>D14+D15+D16+D17+D18+D19+D20+D21+D22+D23</f>
        <v>9474.499999999998</v>
      </c>
      <c r="E13" s="298">
        <f>E14+E15+E16+E17+E18+E19+E20+E21+E22+E23</f>
        <v>6871</v>
      </c>
      <c r="F13" s="298">
        <f>F14+F15+F16+F17+F18+F19+F20+F21+F22+F23</f>
        <v>6632.200000000001</v>
      </c>
      <c r="G13" s="30">
        <f t="shared" si="0"/>
        <v>70.00052773233418</v>
      </c>
      <c r="H13" s="98">
        <f>F13/C13*100</f>
        <v>70.00052773233418</v>
      </c>
      <c r="I13" s="55">
        <f t="shared" si="1"/>
        <v>96.52452335904528</v>
      </c>
    </row>
    <row r="14" spans="1:9" s="7" customFormat="1" ht="13.5" customHeight="1">
      <c r="A14" s="58">
        <v>11010100</v>
      </c>
      <c r="B14" s="14" t="s">
        <v>350</v>
      </c>
      <c r="C14" s="40">
        <v>8703</v>
      </c>
      <c r="D14" s="40">
        <v>8703</v>
      </c>
      <c r="E14" s="38">
        <v>6324.6</v>
      </c>
      <c r="F14" s="40">
        <v>5925.1</v>
      </c>
      <c r="G14" s="30">
        <f t="shared" si="0"/>
        <v>68.08112145237276</v>
      </c>
      <c r="H14" s="98">
        <f>F14/C14*100</f>
        <v>68.08112145237276</v>
      </c>
      <c r="I14" s="55">
        <f t="shared" si="1"/>
        <v>93.68339499731209</v>
      </c>
    </row>
    <row r="15" spans="1:9" s="7" customFormat="1" ht="45" customHeight="1">
      <c r="A15" s="58">
        <v>11010200</v>
      </c>
      <c r="B15" s="14" t="s">
        <v>356</v>
      </c>
      <c r="C15" s="40">
        <v>13.5</v>
      </c>
      <c r="D15" s="40">
        <v>13.5</v>
      </c>
      <c r="E15" s="38">
        <v>9.9</v>
      </c>
      <c r="F15" s="40">
        <v>18</v>
      </c>
      <c r="G15" s="30">
        <f t="shared" si="0"/>
        <v>133.33333333333331</v>
      </c>
      <c r="H15" s="98">
        <f>F15/C15*100</f>
        <v>133.33333333333331</v>
      </c>
      <c r="I15" s="55">
        <f t="shared" si="1"/>
        <v>181.8181818181818</v>
      </c>
    </row>
    <row r="16" spans="1:9" s="7" customFormat="1" ht="18">
      <c r="A16" s="58">
        <v>11010300</v>
      </c>
      <c r="B16" s="14" t="s">
        <v>158</v>
      </c>
      <c r="C16" s="40"/>
      <c r="D16" s="40"/>
      <c r="E16" s="38"/>
      <c r="F16" s="40">
        <v>33.8</v>
      </c>
      <c r="G16" s="30"/>
      <c r="H16" s="98"/>
      <c r="I16" s="55"/>
    </row>
    <row r="17" spans="1:9" s="7" customFormat="1" ht="47.25">
      <c r="A17" s="58">
        <v>11010400</v>
      </c>
      <c r="B17" s="14" t="s">
        <v>351</v>
      </c>
      <c r="C17" s="40"/>
      <c r="D17" s="40"/>
      <c r="E17" s="38"/>
      <c r="F17" s="40">
        <v>3.2</v>
      </c>
      <c r="G17" s="30"/>
      <c r="H17" s="98"/>
      <c r="I17" s="55"/>
    </row>
    <row r="18" spans="1:9" s="7" customFormat="1" ht="31.5">
      <c r="A18" s="58">
        <v>11010800</v>
      </c>
      <c r="B18" s="14" t="s">
        <v>352</v>
      </c>
      <c r="C18" s="40">
        <v>689.8</v>
      </c>
      <c r="D18" s="40">
        <v>689.8</v>
      </c>
      <c r="E18" s="38">
        <v>484.7</v>
      </c>
      <c r="F18" s="40">
        <v>491.3</v>
      </c>
      <c r="G18" s="30">
        <f t="shared" si="0"/>
        <v>71.22354305595826</v>
      </c>
      <c r="H18" s="98">
        <f>F18/C18*100</f>
        <v>71.22354305595826</v>
      </c>
      <c r="I18" s="55">
        <f t="shared" si="1"/>
        <v>101.36166701052198</v>
      </c>
    </row>
    <row r="19" spans="1:9" s="7" customFormat="1" ht="18">
      <c r="A19" s="58">
        <v>11011100</v>
      </c>
      <c r="B19" s="14" t="s">
        <v>353</v>
      </c>
      <c r="C19" s="40"/>
      <c r="D19" s="40"/>
      <c r="E19" s="38"/>
      <c r="F19" s="40">
        <v>1.1</v>
      </c>
      <c r="G19" s="39"/>
      <c r="H19" s="98"/>
      <c r="I19" s="55"/>
    </row>
    <row r="20" spans="1:9" s="7" customFormat="1" ht="47.25">
      <c r="A20" s="58">
        <v>11011200</v>
      </c>
      <c r="B20" s="14" t="s">
        <v>357</v>
      </c>
      <c r="C20" s="38">
        <v>1.8</v>
      </c>
      <c r="D20" s="38">
        <v>1.8</v>
      </c>
      <c r="E20" s="38">
        <v>1.2</v>
      </c>
      <c r="F20" s="40">
        <v>59</v>
      </c>
      <c r="G20" s="30">
        <f t="shared" si="0"/>
        <v>3277.777777777778</v>
      </c>
      <c r="H20" s="98">
        <f aca="true" t="shared" si="2" ref="H20:H34">F20/C20*100</f>
        <v>3277.777777777778</v>
      </c>
      <c r="I20" s="55">
        <f t="shared" si="1"/>
        <v>4916.666666666667</v>
      </c>
    </row>
    <row r="21" spans="1:9" s="7" customFormat="1" ht="31.5" customHeight="1">
      <c r="A21" s="58">
        <v>11011300</v>
      </c>
      <c r="B21" s="14" t="s">
        <v>354</v>
      </c>
      <c r="C21" s="38">
        <v>2.4</v>
      </c>
      <c r="D21" s="38">
        <v>2.4</v>
      </c>
      <c r="E21" s="38">
        <v>1.8</v>
      </c>
      <c r="F21" s="40">
        <v>8.8</v>
      </c>
      <c r="G21" s="30">
        <f t="shared" si="0"/>
        <v>366.6666666666667</v>
      </c>
      <c r="H21" s="98">
        <f t="shared" si="2"/>
        <v>366.6666666666667</v>
      </c>
      <c r="I21" s="55">
        <f t="shared" si="1"/>
        <v>488.8888888888889</v>
      </c>
    </row>
    <row r="22" spans="1:9" s="7" customFormat="1" ht="48" customHeight="1">
      <c r="A22" s="58">
        <v>11011400</v>
      </c>
      <c r="B22" s="14" t="s">
        <v>355</v>
      </c>
      <c r="C22" s="38">
        <v>30.4</v>
      </c>
      <c r="D22" s="38">
        <v>30.4</v>
      </c>
      <c r="E22" s="38">
        <v>23.8</v>
      </c>
      <c r="F22" s="40">
        <v>72.4</v>
      </c>
      <c r="G22" s="249">
        <f t="shared" si="0"/>
        <v>238.15789473684214</v>
      </c>
      <c r="H22" s="98">
        <f t="shared" si="2"/>
        <v>238.15789473684214</v>
      </c>
      <c r="I22" s="55">
        <f t="shared" si="1"/>
        <v>304.20168067226894</v>
      </c>
    </row>
    <row r="23" spans="1:9" s="7" customFormat="1" ht="38.25" customHeight="1">
      <c r="A23" s="58">
        <v>11011600</v>
      </c>
      <c r="B23" s="14" t="s">
        <v>40</v>
      </c>
      <c r="C23" s="38">
        <v>33.6</v>
      </c>
      <c r="D23" s="38">
        <v>33.6</v>
      </c>
      <c r="E23" s="38">
        <v>25</v>
      </c>
      <c r="F23" s="40">
        <v>19.5</v>
      </c>
      <c r="G23" s="30">
        <f t="shared" si="0"/>
        <v>58.03571428571428</v>
      </c>
      <c r="H23" s="98">
        <f t="shared" si="2"/>
        <v>58.03571428571428</v>
      </c>
      <c r="I23" s="55">
        <f t="shared" si="1"/>
        <v>78</v>
      </c>
    </row>
    <row r="24" spans="1:9" s="7" customFormat="1" ht="18">
      <c r="A24" s="58">
        <v>11020200</v>
      </c>
      <c r="B24" s="14" t="s">
        <v>256</v>
      </c>
      <c r="C24" s="38">
        <v>0.5</v>
      </c>
      <c r="D24" s="38">
        <v>0.5</v>
      </c>
      <c r="E24" s="38">
        <v>0.4</v>
      </c>
      <c r="F24" s="40">
        <v>9.7</v>
      </c>
      <c r="G24" s="249">
        <f t="shared" si="0"/>
        <v>1939.9999999999998</v>
      </c>
      <c r="H24" s="98">
        <f t="shared" si="2"/>
        <v>1939.9999999999998</v>
      </c>
      <c r="I24" s="55">
        <f t="shared" si="1"/>
        <v>2424.9999999999995</v>
      </c>
    </row>
    <row r="25" spans="1:9" s="16" customFormat="1" ht="26.25" customHeight="1">
      <c r="A25" s="54">
        <v>20000000</v>
      </c>
      <c r="B25" s="23" t="s">
        <v>9</v>
      </c>
      <c r="C25" s="34">
        <f>C30</f>
        <v>10</v>
      </c>
      <c r="D25" s="34">
        <f>D30</f>
        <v>10</v>
      </c>
      <c r="E25" s="34">
        <f>E30</f>
        <v>7.4</v>
      </c>
      <c r="F25" s="34">
        <f>F30</f>
        <v>12.5</v>
      </c>
      <c r="G25" s="35">
        <f aca="true" t="shared" si="3" ref="G25:G34">F25/D25*100</f>
        <v>125</v>
      </c>
      <c r="H25" s="55">
        <f t="shared" si="2"/>
        <v>125</v>
      </c>
      <c r="I25" s="55">
        <f t="shared" si="1"/>
        <v>168.9189189189189</v>
      </c>
    </row>
    <row r="26" spans="1:9" s="7" customFormat="1" ht="31.5" customHeight="1" hidden="1">
      <c r="A26" s="58">
        <v>13010000</v>
      </c>
      <c r="B26" s="14" t="s">
        <v>43</v>
      </c>
      <c r="C26" s="38"/>
      <c r="D26" s="38"/>
      <c r="E26" s="38"/>
      <c r="F26" s="42"/>
      <c r="G26" s="41" t="e">
        <f t="shared" si="3"/>
        <v>#DIV/0!</v>
      </c>
      <c r="H26" s="55" t="e">
        <f t="shared" si="2"/>
        <v>#DIV/0!</v>
      </c>
      <c r="I26" s="55" t="e">
        <f t="shared" si="1"/>
        <v>#DIV/0!</v>
      </c>
    </row>
    <row r="27" spans="1:9" s="7" customFormat="1" ht="31.5" customHeight="1" hidden="1">
      <c r="A27" s="58">
        <v>13010200</v>
      </c>
      <c r="B27" s="14" t="s">
        <v>44</v>
      </c>
      <c r="C27" s="38"/>
      <c r="D27" s="38"/>
      <c r="E27" s="38"/>
      <c r="F27" s="42"/>
      <c r="G27" s="41" t="e">
        <f t="shared" si="3"/>
        <v>#DIV/0!</v>
      </c>
      <c r="H27" s="55" t="e">
        <f t="shared" si="2"/>
        <v>#DIV/0!</v>
      </c>
      <c r="I27" s="55" t="e">
        <f t="shared" si="1"/>
        <v>#DIV/0!</v>
      </c>
    </row>
    <row r="28" spans="1:9" s="7" customFormat="1" ht="15.75" customHeight="1" hidden="1">
      <c r="A28" s="58">
        <v>13030000</v>
      </c>
      <c r="B28" s="14" t="s">
        <v>45</v>
      </c>
      <c r="C28" s="38"/>
      <c r="D28" s="38"/>
      <c r="E28" s="38"/>
      <c r="F28" s="42"/>
      <c r="G28" s="41" t="e">
        <f t="shared" si="3"/>
        <v>#DIV/0!</v>
      </c>
      <c r="H28" s="55" t="e">
        <f t="shared" si="2"/>
        <v>#DIV/0!</v>
      </c>
      <c r="I28" s="55" t="e">
        <f t="shared" si="1"/>
        <v>#DIV/0!</v>
      </c>
    </row>
    <row r="29" spans="1:9" s="7" customFormat="1" ht="15.75" customHeight="1" hidden="1">
      <c r="A29" s="58">
        <v>13030200</v>
      </c>
      <c r="B29" s="14" t="s">
        <v>27</v>
      </c>
      <c r="C29" s="38"/>
      <c r="D29" s="38"/>
      <c r="E29" s="38"/>
      <c r="F29" s="42"/>
      <c r="G29" s="41" t="e">
        <f t="shared" si="3"/>
        <v>#DIV/0!</v>
      </c>
      <c r="H29" s="55" t="e">
        <f t="shared" si="2"/>
        <v>#DIV/0!</v>
      </c>
      <c r="I29" s="55" t="e">
        <f t="shared" si="1"/>
        <v>#DIV/0!</v>
      </c>
    </row>
    <row r="30" spans="1:9" s="16" customFormat="1" ht="40.5" customHeight="1">
      <c r="A30" s="293">
        <v>22010300</v>
      </c>
      <c r="B30" s="294" t="s">
        <v>151</v>
      </c>
      <c r="C30" s="295">
        <v>10</v>
      </c>
      <c r="D30" s="295">
        <v>10</v>
      </c>
      <c r="E30" s="295">
        <v>7.4</v>
      </c>
      <c r="F30" s="295">
        <v>12.5</v>
      </c>
      <c r="G30" s="249">
        <f t="shared" si="3"/>
        <v>125</v>
      </c>
      <c r="H30" s="98">
        <f t="shared" si="2"/>
        <v>125</v>
      </c>
      <c r="I30" s="98">
        <f t="shared" si="1"/>
        <v>168.9189189189189</v>
      </c>
    </row>
    <row r="31" spans="1:9" s="7" customFormat="1" ht="18" hidden="1">
      <c r="A31" s="58"/>
      <c r="B31" s="14"/>
      <c r="C31" s="76"/>
      <c r="D31" s="76"/>
      <c r="E31" s="38"/>
      <c r="F31" s="40"/>
      <c r="G31" s="30" t="e">
        <f t="shared" si="3"/>
        <v>#DIV/0!</v>
      </c>
      <c r="H31" s="98" t="e">
        <f t="shared" si="2"/>
        <v>#DIV/0!</v>
      </c>
      <c r="I31" s="55" t="e">
        <f t="shared" si="1"/>
        <v>#DIV/0!</v>
      </c>
    </row>
    <row r="32" spans="1:9" s="7" customFormat="1" ht="18" hidden="1">
      <c r="A32" s="58"/>
      <c r="B32" s="14"/>
      <c r="C32" s="38"/>
      <c r="D32" s="38"/>
      <c r="E32" s="38"/>
      <c r="F32" s="40"/>
      <c r="G32" s="30" t="e">
        <f t="shared" si="3"/>
        <v>#DIV/0!</v>
      </c>
      <c r="H32" s="98" t="e">
        <f t="shared" si="2"/>
        <v>#DIV/0!</v>
      </c>
      <c r="I32" s="55" t="e">
        <f t="shared" si="1"/>
        <v>#DIV/0!</v>
      </c>
    </row>
    <row r="33" spans="1:9" s="7" customFormat="1" ht="18" hidden="1">
      <c r="A33" s="58"/>
      <c r="B33" s="14"/>
      <c r="C33" s="38"/>
      <c r="D33" s="38"/>
      <c r="E33" s="38"/>
      <c r="F33" s="40"/>
      <c r="G33" s="30" t="e">
        <f t="shared" si="3"/>
        <v>#DIV/0!</v>
      </c>
      <c r="H33" s="98" t="e">
        <f t="shared" si="2"/>
        <v>#DIV/0!</v>
      </c>
      <c r="I33" s="55" t="e">
        <f t="shared" si="1"/>
        <v>#DIV/0!</v>
      </c>
    </row>
    <row r="34" spans="1:9" s="7" customFormat="1" ht="18" hidden="1">
      <c r="A34" s="58"/>
      <c r="B34" s="14"/>
      <c r="C34" s="38"/>
      <c r="D34" s="38"/>
      <c r="E34" s="38"/>
      <c r="F34" s="40"/>
      <c r="G34" s="30" t="e">
        <f t="shared" si="3"/>
        <v>#DIV/0!</v>
      </c>
      <c r="H34" s="98" t="e">
        <f t="shared" si="2"/>
        <v>#DIV/0!</v>
      </c>
      <c r="I34" s="55" t="e">
        <f t="shared" si="1"/>
        <v>#DIV/0!</v>
      </c>
    </row>
    <row r="35" spans="1:9" s="16" customFormat="1" ht="18.75" hidden="1">
      <c r="A35" s="54"/>
      <c r="B35" s="23"/>
      <c r="C35" s="34"/>
      <c r="D35" s="34"/>
      <c r="E35" s="34"/>
      <c r="F35" s="34"/>
      <c r="G35" s="43"/>
      <c r="H35" s="55"/>
      <c r="I35" s="55"/>
    </row>
    <row r="36" spans="1:9" s="7" customFormat="1" ht="31.5" customHeight="1" hidden="1">
      <c r="A36" s="58">
        <v>14060000</v>
      </c>
      <c r="B36" s="14" t="s">
        <v>46</v>
      </c>
      <c r="C36" s="38"/>
      <c r="D36" s="38"/>
      <c r="E36" s="38"/>
      <c r="F36" s="40"/>
      <c r="G36" s="41"/>
      <c r="H36" s="55" t="e">
        <f aca="true" t="shared" si="4" ref="H36:H62">F36/C36*100</f>
        <v>#DIV/0!</v>
      </c>
      <c r="I36" s="55" t="e">
        <f t="shared" si="1"/>
        <v>#DIV/0!</v>
      </c>
    </row>
    <row r="37" spans="1:9" s="7" customFormat="1" ht="15.75" customHeight="1" hidden="1">
      <c r="A37" s="58">
        <v>14060100</v>
      </c>
      <c r="B37" s="14" t="s">
        <v>75</v>
      </c>
      <c r="C37" s="38"/>
      <c r="D37" s="38"/>
      <c r="E37" s="38"/>
      <c r="F37" s="40"/>
      <c r="G37" s="41"/>
      <c r="H37" s="55" t="e">
        <f t="shared" si="4"/>
        <v>#DIV/0!</v>
      </c>
      <c r="I37" s="55" t="e">
        <f t="shared" si="1"/>
        <v>#DIV/0!</v>
      </c>
    </row>
    <row r="38" spans="1:9" s="7" customFormat="1" ht="31.5" customHeight="1" hidden="1">
      <c r="A38" s="58">
        <v>14060300</v>
      </c>
      <c r="B38" s="14" t="s">
        <v>76</v>
      </c>
      <c r="C38" s="38"/>
      <c r="D38" s="38"/>
      <c r="E38" s="38"/>
      <c r="F38" s="40"/>
      <c r="G38" s="41"/>
      <c r="H38" s="55" t="e">
        <f t="shared" si="4"/>
        <v>#DIV/0!</v>
      </c>
      <c r="I38" s="55" t="e">
        <f t="shared" si="1"/>
        <v>#DIV/0!</v>
      </c>
    </row>
    <row r="39" spans="1:9" s="7" customFormat="1" ht="31.5" customHeight="1" hidden="1">
      <c r="A39" s="58">
        <v>14060900</v>
      </c>
      <c r="B39" s="14" t="s">
        <v>78</v>
      </c>
      <c r="C39" s="38"/>
      <c r="D39" s="38"/>
      <c r="E39" s="38"/>
      <c r="F39" s="40"/>
      <c r="G39" s="41"/>
      <c r="H39" s="55" t="e">
        <f t="shared" si="4"/>
        <v>#DIV/0!</v>
      </c>
      <c r="I39" s="55" t="e">
        <f t="shared" si="1"/>
        <v>#DIV/0!</v>
      </c>
    </row>
    <row r="40" spans="1:9" s="7" customFormat="1" ht="31.5" customHeight="1" hidden="1">
      <c r="A40" s="58">
        <v>14070000</v>
      </c>
      <c r="B40" s="14" t="s">
        <v>47</v>
      </c>
      <c r="C40" s="38"/>
      <c r="D40" s="38"/>
      <c r="E40" s="38"/>
      <c r="F40" s="42"/>
      <c r="G40" s="41"/>
      <c r="H40" s="55" t="e">
        <f t="shared" si="4"/>
        <v>#DIV/0!</v>
      </c>
      <c r="I40" s="55" t="e">
        <f t="shared" si="1"/>
        <v>#DIV/0!</v>
      </c>
    </row>
    <row r="41" spans="1:9" s="7" customFormat="1" ht="31.5" customHeight="1" hidden="1">
      <c r="A41" s="58">
        <v>14070100</v>
      </c>
      <c r="B41" s="14" t="s">
        <v>48</v>
      </c>
      <c r="C41" s="38"/>
      <c r="D41" s="38"/>
      <c r="E41" s="38"/>
      <c r="F41" s="42"/>
      <c r="G41" s="41"/>
      <c r="H41" s="55" t="e">
        <f t="shared" si="4"/>
        <v>#DIV/0!</v>
      </c>
      <c r="I41" s="55" t="e">
        <f t="shared" si="1"/>
        <v>#DIV/0!</v>
      </c>
    </row>
    <row r="42" spans="1:9" s="7" customFormat="1" ht="31.5" customHeight="1" hidden="1">
      <c r="A42" s="58">
        <v>14070200</v>
      </c>
      <c r="B42" s="14" t="s">
        <v>49</v>
      </c>
      <c r="C42" s="38"/>
      <c r="D42" s="38"/>
      <c r="E42" s="38"/>
      <c r="F42" s="42"/>
      <c r="G42" s="41"/>
      <c r="H42" s="55" t="e">
        <f t="shared" si="4"/>
        <v>#DIV/0!</v>
      </c>
      <c r="I42" s="55" t="e">
        <f t="shared" si="1"/>
        <v>#DIV/0!</v>
      </c>
    </row>
    <row r="43" spans="1:9" s="7" customFormat="1" ht="31.5" customHeight="1" hidden="1">
      <c r="A43" s="58">
        <v>14070700</v>
      </c>
      <c r="B43" s="14" t="s">
        <v>50</v>
      </c>
      <c r="C43" s="38"/>
      <c r="D43" s="38"/>
      <c r="E43" s="38"/>
      <c r="F43" s="42"/>
      <c r="G43" s="41"/>
      <c r="H43" s="55" t="e">
        <f t="shared" si="4"/>
        <v>#DIV/0!</v>
      </c>
      <c r="I43" s="55" t="e">
        <f t="shared" si="1"/>
        <v>#DIV/0!</v>
      </c>
    </row>
    <row r="44" spans="1:9" s="7" customFormat="1" ht="31.5" customHeight="1" hidden="1">
      <c r="A44" s="58">
        <v>14070800</v>
      </c>
      <c r="B44" s="14" t="s">
        <v>51</v>
      </c>
      <c r="C44" s="38"/>
      <c r="D44" s="38"/>
      <c r="E44" s="38"/>
      <c r="F44" s="42"/>
      <c r="G44" s="41"/>
      <c r="H44" s="55" t="e">
        <f t="shared" si="4"/>
        <v>#DIV/0!</v>
      </c>
      <c r="I44" s="55" t="e">
        <f t="shared" si="1"/>
        <v>#DIV/0!</v>
      </c>
    </row>
    <row r="45" spans="1:9" s="7" customFormat="1" ht="31.5" customHeight="1" hidden="1">
      <c r="A45" s="58">
        <v>14070900</v>
      </c>
      <c r="B45" s="14" t="s">
        <v>52</v>
      </c>
      <c r="C45" s="38"/>
      <c r="D45" s="38"/>
      <c r="E45" s="38"/>
      <c r="F45" s="42"/>
      <c r="G45" s="41"/>
      <c r="H45" s="55" t="e">
        <f t="shared" si="4"/>
        <v>#DIV/0!</v>
      </c>
      <c r="I45" s="55" t="e">
        <f t="shared" si="1"/>
        <v>#DIV/0!</v>
      </c>
    </row>
    <row r="46" spans="1:9" s="7" customFormat="1" ht="31.5" customHeight="1" hidden="1">
      <c r="A46" s="58">
        <v>14071300</v>
      </c>
      <c r="B46" s="14" t="s">
        <v>53</v>
      </c>
      <c r="C46" s="38"/>
      <c r="D46" s="38"/>
      <c r="E46" s="38"/>
      <c r="F46" s="42"/>
      <c r="G46" s="41"/>
      <c r="H46" s="55" t="e">
        <f t="shared" si="4"/>
        <v>#DIV/0!</v>
      </c>
      <c r="I46" s="55" t="e">
        <f t="shared" si="1"/>
        <v>#DIV/0!</v>
      </c>
    </row>
    <row r="47" spans="1:9" s="7" customFormat="1" ht="31.5" customHeight="1" hidden="1">
      <c r="A47" s="58">
        <v>14071400</v>
      </c>
      <c r="B47" s="14" t="s">
        <v>54</v>
      </c>
      <c r="C47" s="38"/>
      <c r="D47" s="38"/>
      <c r="E47" s="38"/>
      <c r="F47" s="42"/>
      <c r="G47" s="41"/>
      <c r="H47" s="55" t="e">
        <f t="shared" si="4"/>
        <v>#DIV/0!</v>
      </c>
      <c r="I47" s="55" t="e">
        <f t="shared" si="1"/>
        <v>#DIV/0!</v>
      </c>
    </row>
    <row r="48" spans="1:9" s="7" customFormat="1" ht="31.5" customHeight="1" hidden="1">
      <c r="A48" s="58">
        <v>14071800</v>
      </c>
      <c r="B48" s="14" t="s">
        <v>55</v>
      </c>
      <c r="C48" s="38"/>
      <c r="D48" s="38"/>
      <c r="E48" s="38"/>
      <c r="F48" s="42"/>
      <c r="G48" s="41"/>
      <c r="H48" s="55" t="e">
        <f t="shared" si="4"/>
        <v>#DIV/0!</v>
      </c>
      <c r="I48" s="55" t="e">
        <f t="shared" si="1"/>
        <v>#DIV/0!</v>
      </c>
    </row>
    <row r="49" spans="1:9" s="16" customFormat="1" ht="18.75" customHeight="1" hidden="1">
      <c r="A49" s="54">
        <v>16000000</v>
      </c>
      <c r="B49" s="22" t="s">
        <v>8</v>
      </c>
      <c r="C49" s="44"/>
      <c r="D49" s="44"/>
      <c r="E49" s="44"/>
      <c r="F49" s="34"/>
      <c r="G49" s="43"/>
      <c r="H49" s="55" t="e">
        <f t="shared" si="4"/>
        <v>#DIV/0!</v>
      </c>
      <c r="I49" s="55" t="e">
        <f t="shared" si="1"/>
        <v>#DIV/0!</v>
      </c>
    </row>
    <row r="50" spans="1:9" s="7" customFormat="1" ht="15.75" customHeight="1" hidden="1">
      <c r="A50" s="58">
        <v>16010000</v>
      </c>
      <c r="B50" s="14" t="s">
        <v>56</v>
      </c>
      <c r="C50" s="38"/>
      <c r="D50" s="38"/>
      <c r="E50" s="38"/>
      <c r="F50" s="42"/>
      <c r="G50" s="41"/>
      <c r="H50" s="55" t="e">
        <f t="shared" si="4"/>
        <v>#DIV/0!</v>
      </c>
      <c r="I50" s="55" t="e">
        <f t="shared" si="1"/>
        <v>#DIV/0!</v>
      </c>
    </row>
    <row r="51" spans="1:9" s="7" customFormat="1" ht="15.75" customHeight="1" hidden="1">
      <c r="A51" s="58">
        <v>16010100</v>
      </c>
      <c r="B51" s="14" t="s">
        <v>57</v>
      </c>
      <c r="C51" s="38"/>
      <c r="D51" s="38"/>
      <c r="E51" s="38"/>
      <c r="F51" s="42"/>
      <c r="G51" s="41"/>
      <c r="H51" s="55" t="e">
        <f t="shared" si="4"/>
        <v>#DIV/0!</v>
      </c>
      <c r="I51" s="55" t="e">
        <f t="shared" si="1"/>
        <v>#DIV/0!</v>
      </c>
    </row>
    <row r="52" spans="1:9" s="7" customFormat="1" ht="15.75" customHeight="1" hidden="1">
      <c r="A52" s="58">
        <v>16010200</v>
      </c>
      <c r="B52" s="14" t="s">
        <v>58</v>
      </c>
      <c r="C52" s="38"/>
      <c r="D52" s="38"/>
      <c r="E52" s="38"/>
      <c r="F52" s="42"/>
      <c r="G52" s="41"/>
      <c r="H52" s="55" t="e">
        <f t="shared" si="4"/>
        <v>#DIV/0!</v>
      </c>
      <c r="I52" s="55" t="e">
        <f t="shared" si="1"/>
        <v>#DIV/0!</v>
      </c>
    </row>
    <row r="53" spans="1:9" s="7" customFormat="1" ht="15.75" customHeight="1" hidden="1">
      <c r="A53" s="58">
        <v>16010400</v>
      </c>
      <c r="B53" s="14" t="s">
        <v>59</v>
      </c>
      <c r="C53" s="38"/>
      <c r="D53" s="38"/>
      <c r="E53" s="38"/>
      <c r="F53" s="42"/>
      <c r="G53" s="41"/>
      <c r="H53" s="55" t="e">
        <f t="shared" si="4"/>
        <v>#DIV/0!</v>
      </c>
      <c r="I53" s="55" t="e">
        <f t="shared" si="1"/>
        <v>#DIV/0!</v>
      </c>
    </row>
    <row r="54" spans="1:9" s="7" customFormat="1" ht="15.75" customHeight="1" hidden="1">
      <c r="A54" s="58">
        <v>16010500</v>
      </c>
      <c r="B54" s="14" t="s">
        <v>60</v>
      </c>
      <c r="C54" s="38"/>
      <c r="D54" s="38"/>
      <c r="E54" s="38"/>
      <c r="F54" s="42"/>
      <c r="G54" s="41"/>
      <c r="H54" s="55" t="e">
        <f t="shared" si="4"/>
        <v>#DIV/0!</v>
      </c>
      <c r="I54" s="55" t="e">
        <f t="shared" si="1"/>
        <v>#DIV/0!</v>
      </c>
    </row>
    <row r="55" spans="1:9" s="7" customFormat="1" ht="15.75" customHeight="1" hidden="1">
      <c r="A55" s="58">
        <v>16011100</v>
      </c>
      <c r="B55" s="14" t="s">
        <v>61</v>
      </c>
      <c r="C55" s="38"/>
      <c r="D55" s="38"/>
      <c r="E55" s="38"/>
      <c r="F55" s="42"/>
      <c r="G55" s="41"/>
      <c r="H55" s="55" t="e">
        <f t="shared" si="4"/>
        <v>#DIV/0!</v>
      </c>
      <c r="I55" s="55" t="e">
        <f t="shared" si="1"/>
        <v>#DIV/0!</v>
      </c>
    </row>
    <row r="56" spans="1:9" s="7" customFormat="1" ht="31.5" customHeight="1" hidden="1">
      <c r="A56" s="58">
        <v>16011500</v>
      </c>
      <c r="B56" s="14" t="s">
        <v>62</v>
      </c>
      <c r="C56" s="38"/>
      <c r="D56" s="38"/>
      <c r="E56" s="38"/>
      <c r="F56" s="42"/>
      <c r="G56" s="41"/>
      <c r="H56" s="55" t="e">
        <f t="shared" si="4"/>
        <v>#DIV/0!</v>
      </c>
      <c r="I56" s="55" t="e">
        <f t="shared" si="1"/>
        <v>#DIV/0!</v>
      </c>
    </row>
    <row r="57" spans="1:9" s="7" customFormat="1" ht="15.75" customHeight="1" hidden="1">
      <c r="A57" s="58">
        <v>16040000</v>
      </c>
      <c r="B57" s="14" t="s">
        <v>63</v>
      </c>
      <c r="C57" s="38"/>
      <c r="D57" s="38"/>
      <c r="E57" s="38"/>
      <c r="F57" s="42"/>
      <c r="G57" s="41"/>
      <c r="H57" s="55" t="e">
        <f t="shared" si="4"/>
        <v>#DIV/0!</v>
      </c>
      <c r="I57" s="55" t="e">
        <f t="shared" si="1"/>
        <v>#DIV/0!</v>
      </c>
    </row>
    <row r="58" spans="1:9" s="7" customFormat="1" ht="31.5" customHeight="1" hidden="1">
      <c r="A58" s="58">
        <v>16040100</v>
      </c>
      <c r="B58" s="14" t="s">
        <v>64</v>
      </c>
      <c r="C58" s="38"/>
      <c r="D58" s="38"/>
      <c r="E58" s="38"/>
      <c r="F58" s="42"/>
      <c r="G58" s="41"/>
      <c r="H58" s="55" t="e">
        <f t="shared" si="4"/>
        <v>#DIV/0!</v>
      </c>
      <c r="I58" s="55" t="e">
        <f t="shared" si="1"/>
        <v>#DIV/0!</v>
      </c>
    </row>
    <row r="59" spans="1:9" s="7" customFormat="1" ht="15.75" customHeight="1" hidden="1">
      <c r="A59" s="58">
        <v>16050000</v>
      </c>
      <c r="B59" s="14" t="s">
        <v>65</v>
      </c>
      <c r="C59" s="38"/>
      <c r="D59" s="38"/>
      <c r="E59" s="38"/>
      <c r="F59" s="42"/>
      <c r="G59" s="41"/>
      <c r="H59" s="55" t="e">
        <f t="shared" si="4"/>
        <v>#DIV/0!</v>
      </c>
      <c r="I59" s="55" t="e">
        <f t="shared" si="1"/>
        <v>#DIV/0!</v>
      </c>
    </row>
    <row r="60" spans="1:9" s="7" customFormat="1" ht="31.5" customHeight="1" hidden="1">
      <c r="A60" s="58">
        <v>16050100</v>
      </c>
      <c r="B60" s="14" t="s">
        <v>66</v>
      </c>
      <c r="C60" s="38"/>
      <c r="D60" s="38"/>
      <c r="E60" s="38"/>
      <c r="F60" s="42"/>
      <c r="G60" s="41"/>
      <c r="H60" s="55" t="e">
        <f t="shared" si="4"/>
        <v>#DIV/0!</v>
      </c>
      <c r="I60" s="55" t="e">
        <f t="shared" si="1"/>
        <v>#DIV/0!</v>
      </c>
    </row>
    <row r="61" spans="1:9" s="7" customFormat="1" ht="31.5" customHeight="1" hidden="1">
      <c r="A61" s="58">
        <v>16050200</v>
      </c>
      <c r="B61" s="14" t="s">
        <v>67</v>
      </c>
      <c r="C61" s="38"/>
      <c r="D61" s="38"/>
      <c r="E61" s="38"/>
      <c r="F61" s="42"/>
      <c r="G61" s="41"/>
      <c r="H61" s="55" t="e">
        <f t="shared" si="4"/>
        <v>#DIV/0!</v>
      </c>
      <c r="I61" s="55" t="e">
        <f t="shared" si="1"/>
        <v>#DIV/0!</v>
      </c>
    </row>
    <row r="62" spans="1:9" s="16" customFormat="1" ht="18.75">
      <c r="A62" s="54">
        <v>24000000</v>
      </c>
      <c r="B62" s="291" t="s">
        <v>71</v>
      </c>
      <c r="C62" s="34">
        <f>C63+C65+C69+C72</f>
        <v>1</v>
      </c>
      <c r="D62" s="34">
        <f>D63+D65+D69+D72</f>
        <v>1</v>
      </c>
      <c r="E62" s="34">
        <f>E63+E65+E69+E72</f>
        <v>0.7</v>
      </c>
      <c r="F62" s="34">
        <f>F63+F72</f>
        <v>17.5</v>
      </c>
      <c r="G62" s="55">
        <f>F62/D62*100</f>
        <v>1750</v>
      </c>
      <c r="H62" s="55">
        <f t="shared" si="4"/>
        <v>1750</v>
      </c>
      <c r="I62" s="55">
        <f t="shared" si="1"/>
        <v>2500</v>
      </c>
    </row>
    <row r="63" spans="1:9" s="16" customFormat="1" ht="37.5" hidden="1">
      <c r="A63" s="56">
        <v>21000000</v>
      </c>
      <c r="B63" s="15" t="s">
        <v>250</v>
      </c>
      <c r="C63" s="45"/>
      <c r="D63" s="45"/>
      <c r="E63" s="45"/>
      <c r="F63" s="37"/>
      <c r="G63" s="46"/>
      <c r="H63" s="243"/>
      <c r="I63" s="55"/>
    </row>
    <row r="64" spans="1:9" s="7" customFormat="1" ht="31.5" hidden="1">
      <c r="A64" s="58">
        <v>21010300</v>
      </c>
      <c r="B64" s="14" t="s">
        <v>77</v>
      </c>
      <c r="C64" s="38"/>
      <c r="D64" s="38"/>
      <c r="E64" s="38"/>
      <c r="F64" s="40"/>
      <c r="G64" s="41"/>
      <c r="H64" s="243"/>
      <c r="I64" s="55"/>
    </row>
    <row r="65" spans="1:9" s="16" customFormat="1" ht="37.5" hidden="1">
      <c r="A65" s="54">
        <v>22000000</v>
      </c>
      <c r="B65" s="23" t="s">
        <v>10</v>
      </c>
      <c r="C65" s="44"/>
      <c r="D65" s="44"/>
      <c r="E65" s="44"/>
      <c r="F65" s="34"/>
      <c r="G65" s="43"/>
      <c r="H65" s="55"/>
      <c r="I65" s="55"/>
    </row>
    <row r="66" spans="1:9" s="7" customFormat="1" ht="18" hidden="1">
      <c r="A66" s="58">
        <v>22090000</v>
      </c>
      <c r="B66" s="14" t="s">
        <v>68</v>
      </c>
      <c r="C66" s="38"/>
      <c r="D66" s="38"/>
      <c r="E66" s="38"/>
      <c r="F66" s="42"/>
      <c r="G66" s="41" t="e">
        <f aca="true" t="shared" si="5" ref="G66:G80">F66/D66*100</f>
        <v>#DIV/0!</v>
      </c>
      <c r="H66" s="98"/>
      <c r="I66" s="55"/>
    </row>
    <row r="67" spans="1:9" s="7" customFormat="1" ht="31.5" hidden="1">
      <c r="A67" s="58">
        <v>22090100</v>
      </c>
      <c r="B67" s="14" t="s">
        <v>69</v>
      </c>
      <c r="C67" s="38"/>
      <c r="D67" s="38"/>
      <c r="E67" s="38"/>
      <c r="F67" s="42"/>
      <c r="G67" s="41" t="e">
        <f t="shared" si="5"/>
        <v>#DIV/0!</v>
      </c>
      <c r="H67" s="98"/>
      <c r="I67" s="55"/>
    </row>
    <row r="68" spans="1:9" s="7" customFormat="1" ht="31.5" hidden="1">
      <c r="A68" s="58">
        <v>22090400</v>
      </c>
      <c r="B68" s="14" t="s">
        <v>70</v>
      </c>
      <c r="C68" s="38"/>
      <c r="D68" s="38"/>
      <c r="E68" s="38"/>
      <c r="F68" s="42"/>
      <c r="G68" s="41" t="e">
        <f t="shared" si="5"/>
        <v>#DIV/0!</v>
      </c>
      <c r="H68" s="98"/>
      <c r="I68" s="55"/>
    </row>
    <row r="69" spans="1:9" s="7" customFormat="1" ht="18" hidden="1">
      <c r="A69" s="58">
        <v>23000000</v>
      </c>
      <c r="B69" s="14" t="s">
        <v>251</v>
      </c>
      <c r="C69" s="38"/>
      <c r="D69" s="38"/>
      <c r="E69" s="38"/>
      <c r="F69" s="42"/>
      <c r="G69" s="41" t="e">
        <f t="shared" si="5"/>
        <v>#DIV/0!</v>
      </c>
      <c r="H69" s="98"/>
      <c r="I69" s="55"/>
    </row>
    <row r="70" spans="1:9" s="7" customFormat="1" ht="18" hidden="1">
      <c r="A70" s="58">
        <v>23030000</v>
      </c>
      <c r="B70" s="14" t="s">
        <v>252</v>
      </c>
      <c r="C70" s="38"/>
      <c r="D70" s="38"/>
      <c r="E70" s="38"/>
      <c r="F70" s="42"/>
      <c r="G70" s="41" t="e">
        <f t="shared" si="5"/>
        <v>#DIV/0!</v>
      </c>
      <c r="H70" s="98"/>
      <c r="I70" s="55"/>
    </row>
    <row r="71" spans="1:9" s="7" customFormat="1" ht="18" hidden="1">
      <c r="A71" s="58">
        <v>23030300</v>
      </c>
      <c r="B71" s="14" t="s">
        <v>252</v>
      </c>
      <c r="C71" s="38"/>
      <c r="D71" s="38"/>
      <c r="E71" s="38"/>
      <c r="F71" s="42"/>
      <c r="G71" s="41" t="e">
        <f t="shared" si="5"/>
        <v>#DIV/0!</v>
      </c>
      <c r="H71" s="98"/>
      <c r="I71" s="55"/>
    </row>
    <row r="72" spans="1:9" s="7" customFormat="1" ht="18">
      <c r="A72" s="58">
        <v>24060300</v>
      </c>
      <c r="B72" s="14" t="s">
        <v>71</v>
      </c>
      <c r="C72" s="38">
        <v>1</v>
      </c>
      <c r="D72" s="38">
        <v>1</v>
      </c>
      <c r="E72" s="38">
        <v>0.7</v>
      </c>
      <c r="F72" s="40">
        <v>17.5</v>
      </c>
      <c r="G72" s="72">
        <f>F72/D72*100</f>
        <v>1750</v>
      </c>
      <c r="H72" s="98">
        <f>F72/C72*100</f>
        <v>1750</v>
      </c>
      <c r="I72" s="55">
        <f t="shared" si="1"/>
        <v>2500</v>
      </c>
    </row>
    <row r="73" spans="1:9" s="16" customFormat="1" ht="21.75" customHeight="1">
      <c r="A73" s="54">
        <v>90010100</v>
      </c>
      <c r="B73" s="22" t="s">
        <v>28</v>
      </c>
      <c r="C73" s="34">
        <f>C62+C11+C25</f>
        <v>9485.999999999998</v>
      </c>
      <c r="D73" s="34">
        <f>D62+D11+D25</f>
        <v>9485.999999999998</v>
      </c>
      <c r="E73" s="34">
        <f>E62+E11+E25</f>
        <v>6879.499999999999</v>
      </c>
      <c r="F73" s="34">
        <f>F62+F11+F25</f>
        <v>6671.900000000001</v>
      </c>
      <c r="G73" s="35">
        <f t="shared" si="5"/>
        <v>70.33417668142528</v>
      </c>
      <c r="H73" s="55">
        <f>F73/C73*100</f>
        <v>70.33417668142528</v>
      </c>
      <c r="I73" s="55">
        <f t="shared" si="1"/>
        <v>96.98233883276403</v>
      </c>
    </row>
    <row r="74" spans="1:9" s="16" customFormat="1" ht="18.75">
      <c r="A74" s="56">
        <v>40000000</v>
      </c>
      <c r="B74" s="21" t="s">
        <v>23</v>
      </c>
      <c r="C74" s="36">
        <f>C75+C81</f>
        <v>58046.399999999994</v>
      </c>
      <c r="D74" s="36">
        <f>D75+D81</f>
        <v>59259.8</v>
      </c>
      <c r="E74" s="36">
        <f>E75+E81</f>
        <v>43678.1</v>
      </c>
      <c r="F74" s="36">
        <f>F75+F81</f>
        <v>43269.5</v>
      </c>
      <c r="G74" s="30">
        <f t="shared" si="5"/>
        <v>73.01661497338836</v>
      </c>
      <c r="H74" s="244">
        <f>F74/C74*100</f>
        <v>74.54295184542022</v>
      </c>
      <c r="I74" s="55">
        <f t="shared" si="1"/>
        <v>99.06451974788281</v>
      </c>
    </row>
    <row r="75" spans="1:11" s="16" customFormat="1" ht="18.75">
      <c r="A75" s="56">
        <v>41020000</v>
      </c>
      <c r="B75" s="21" t="s">
        <v>253</v>
      </c>
      <c r="C75" s="36">
        <f>C76+C80+C77</f>
        <v>35339.9</v>
      </c>
      <c r="D75" s="36">
        <f>D76+D80+D77+D78+D79</f>
        <v>36269.4</v>
      </c>
      <c r="E75" s="36">
        <f>E76+E80+E77+E78+E79</f>
        <v>26861.6</v>
      </c>
      <c r="F75" s="36">
        <f>F76+F80+F77+F78+F79</f>
        <v>26861.5</v>
      </c>
      <c r="G75" s="30">
        <f t="shared" si="5"/>
        <v>74.06105422201635</v>
      </c>
      <c r="H75" s="244">
        <f>F75/C75*100</f>
        <v>76.00898700901814</v>
      </c>
      <c r="I75" s="55">
        <f t="shared" si="1"/>
        <v>99.99962772135689</v>
      </c>
      <c r="K75" s="24"/>
    </row>
    <row r="76" spans="1:9" s="7" customFormat="1" ht="31.5">
      <c r="A76" s="58">
        <v>41020100</v>
      </c>
      <c r="B76" s="14" t="s">
        <v>255</v>
      </c>
      <c r="C76" s="38">
        <v>35339.9</v>
      </c>
      <c r="D76" s="38">
        <v>35339.9</v>
      </c>
      <c r="E76" s="38">
        <v>26505</v>
      </c>
      <c r="F76" s="40">
        <v>26504.9</v>
      </c>
      <c r="G76" s="30">
        <f t="shared" si="5"/>
        <v>74.99992925843027</v>
      </c>
      <c r="H76" s="244">
        <f>F76/C76*100</f>
        <v>74.99992925843027</v>
      </c>
      <c r="I76" s="55">
        <f t="shared" si="1"/>
        <v>99.99962271269573</v>
      </c>
    </row>
    <row r="77" spans="1:9" s="7" customFormat="1" ht="67.5" customHeight="1">
      <c r="A77" s="58">
        <v>41021100</v>
      </c>
      <c r="B77" s="14" t="s">
        <v>159</v>
      </c>
      <c r="C77" s="38"/>
      <c r="D77" s="38">
        <v>62</v>
      </c>
      <c r="E77" s="38">
        <v>39</v>
      </c>
      <c r="F77" s="40">
        <v>39</v>
      </c>
      <c r="G77" s="39">
        <f t="shared" si="5"/>
        <v>62.903225806451616</v>
      </c>
      <c r="H77" s="244"/>
      <c r="I77" s="55">
        <f aca="true" t="shared" si="6" ref="I77:I114">F77/E77*100</f>
        <v>100</v>
      </c>
    </row>
    <row r="78" spans="1:9" s="7" customFormat="1" ht="60" customHeight="1">
      <c r="A78" s="58">
        <v>41021600</v>
      </c>
      <c r="B78" s="14" t="s">
        <v>165</v>
      </c>
      <c r="C78" s="38"/>
      <c r="D78" s="38">
        <v>787.5</v>
      </c>
      <c r="E78" s="38">
        <v>237.6</v>
      </c>
      <c r="F78" s="40">
        <v>237.6</v>
      </c>
      <c r="G78" s="39">
        <f t="shared" si="5"/>
        <v>30.17142857142857</v>
      </c>
      <c r="H78" s="244"/>
      <c r="I78" s="55">
        <f t="shared" si="6"/>
        <v>100</v>
      </c>
    </row>
    <row r="79" spans="1:9" s="7" customFormat="1" ht="54" customHeight="1">
      <c r="A79" s="58">
        <v>41021700</v>
      </c>
      <c r="B79" s="14" t="s">
        <v>166</v>
      </c>
      <c r="C79" s="38"/>
      <c r="D79" s="38">
        <v>50</v>
      </c>
      <c r="E79" s="38">
        <v>50</v>
      </c>
      <c r="F79" s="40">
        <v>50</v>
      </c>
      <c r="G79" s="39">
        <f t="shared" si="5"/>
        <v>100</v>
      </c>
      <c r="H79" s="244"/>
      <c r="I79" s="55">
        <f t="shared" si="6"/>
        <v>100</v>
      </c>
    </row>
    <row r="80" spans="1:9" s="7" customFormat="1" ht="31.5">
      <c r="A80" s="58">
        <v>41020600</v>
      </c>
      <c r="B80" s="14" t="s">
        <v>307</v>
      </c>
      <c r="C80" s="38"/>
      <c r="D80" s="38">
        <v>30</v>
      </c>
      <c r="E80" s="38">
        <v>30</v>
      </c>
      <c r="F80" s="40">
        <v>30</v>
      </c>
      <c r="G80" s="39">
        <f t="shared" si="5"/>
        <v>100</v>
      </c>
      <c r="H80" s="244"/>
      <c r="I80" s="55">
        <f t="shared" si="6"/>
        <v>100</v>
      </c>
    </row>
    <row r="81" spans="1:9" s="16" customFormat="1" ht="18.75">
      <c r="A81" s="54">
        <v>41030000</v>
      </c>
      <c r="B81" s="22" t="s">
        <v>254</v>
      </c>
      <c r="C81" s="34">
        <f>SUM(C82:C94)</f>
        <v>22706.499999999996</v>
      </c>
      <c r="D81" s="34">
        <f>SUM(D82:D94)</f>
        <v>22990.399999999998</v>
      </c>
      <c r="E81" s="34">
        <f>SUM(E82:E94)</f>
        <v>16816.5</v>
      </c>
      <c r="F81" s="34">
        <f>SUM(F82:F94)</f>
        <v>16408</v>
      </c>
      <c r="G81" s="35">
        <f>F81/D81*100</f>
        <v>71.36891920105784</v>
      </c>
      <c r="H81" s="55">
        <f aca="true" t="shared" si="7" ref="H81:H114">F81/C81*100</f>
        <v>72.26124677955653</v>
      </c>
      <c r="I81" s="55">
        <f t="shared" si="6"/>
        <v>97.57083816489757</v>
      </c>
    </row>
    <row r="82" spans="1:9" s="7" customFormat="1" ht="31.5">
      <c r="A82" s="58">
        <v>41030600</v>
      </c>
      <c r="B82" s="14" t="s">
        <v>72</v>
      </c>
      <c r="C82" s="38">
        <v>16336.1</v>
      </c>
      <c r="D82" s="38">
        <v>16336.1</v>
      </c>
      <c r="E82" s="38">
        <v>12208.8</v>
      </c>
      <c r="F82" s="40">
        <v>12170.3</v>
      </c>
      <c r="G82" s="30">
        <f>F82/D82*100</f>
        <v>74.49942152655774</v>
      </c>
      <c r="H82" s="98">
        <f t="shared" si="7"/>
        <v>74.49942152655774</v>
      </c>
      <c r="I82" s="55">
        <f t="shared" si="6"/>
        <v>99.68465369241858</v>
      </c>
    </row>
    <row r="83" spans="1:11" s="7" customFormat="1" ht="38.25" customHeight="1" hidden="1">
      <c r="A83" s="58">
        <v>41030700</v>
      </c>
      <c r="B83" s="14" t="s">
        <v>73</v>
      </c>
      <c r="C83" s="38"/>
      <c r="D83" s="38"/>
      <c r="E83" s="38"/>
      <c r="F83" s="40"/>
      <c r="G83" s="30" t="e">
        <f aca="true" t="shared" si="8" ref="G83:G113">F83/D83*100</f>
        <v>#DIV/0!</v>
      </c>
      <c r="H83" s="98" t="e">
        <f t="shared" si="7"/>
        <v>#DIV/0!</v>
      </c>
      <c r="I83" s="55" t="e">
        <f t="shared" si="6"/>
        <v>#DIV/0!</v>
      </c>
      <c r="K83" s="28"/>
    </row>
    <row r="84" spans="1:9" s="7" customFormat="1" ht="46.5" customHeight="1">
      <c r="A84" s="58">
        <v>41030800</v>
      </c>
      <c r="B84" s="14" t="s">
        <v>236</v>
      </c>
      <c r="C84" s="38">
        <v>2694.6</v>
      </c>
      <c r="D84" s="38">
        <v>2694.6</v>
      </c>
      <c r="E84" s="38">
        <v>1291.6</v>
      </c>
      <c r="F84" s="40">
        <v>1231.2</v>
      </c>
      <c r="G84" s="30">
        <f t="shared" si="8"/>
        <v>45.69138276553106</v>
      </c>
      <c r="H84" s="98">
        <f t="shared" si="7"/>
        <v>45.69138276553106</v>
      </c>
      <c r="I84" s="55">
        <f t="shared" si="6"/>
        <v>95.32362960668938</v>
      </c>
    </row>
    <row r="85" spans="1:9" s="7" customFormat="1" ht="47.25">
      <c r="A85" s="58">
        <v>41030900</v>
      </c>
      <c r="B85" s="14" t="s">
        <v>237</v>
      </c>
      <c r="C85" s="38">
        <v>613.6</v>
      </c>
      <c r="D85" s="38">
        <v>613.6</v>
      </c>
      <c r="E85" s="38">
        <v>547.6</v>
      </c>
      <c r="F85" s="40">
        <v>455.9</v>
      </c>
      <c r="G85" s="30">
        <f t="shared" si="8"/>
        <v>74.29921773142112</v>
      </c>
      <c r="H85" s="98">
        <f t="shared" si="7"/>
        <v>74.29921773142112</v>
      </c>
      <c r="I85" s="55">
        <f t="shared" si="6"/>
        <v>83.25420014609203</v>
      </c>
    </row>
    <row r="86" spans="1:9" s="7" customFormat="1" ht="51.75" customHeight="1">
      <c r="A86" s="58">
        <v>41031000</v>
      </c>
      <c r="B86" s="14" t="s">
        <v>238</v>
      </c>
      <c r="C86" s="38">
        <v>1509.8</v>
      </c>
      <c r="D86" s="38">
        <v>1509.8</v>
      </c>
      <c r="E86" s="38">
        <v>1305.7</v>
      </c>
      <c r="F86" s="40">
        <v>1136.1</v>
      </c>
      <c r="G86" s="30">
        <f t="shared" si="8"/>
        <v>75.24837726851239</v>
      </c>
      <c r="H86" s="98">
        <f t="shared" si="7"/>
        <v>75.24837726851239</v>
      </c>
      <c r="I86" s="55">
        <f t="shared" si="6"/>
        <v>87.01079880523855</v>
      </c>
    </row>
    <row r="87" spans="1:9" s="7" customFormat="1" ht="21" customHeight="1">
      <c r="A87" s="58">
        <v>41035000</v>
      </c>
      <c r="B87" s="78" t="s">
        <v>152</v>
      </c>
      <c r="C87" s="38">
        <v>887.2</v>
      </c>
      <c r="D87" s="38">
        <v>1122.8</v>
      </c>
      <c r="E87" s="38">
        <v>883.1</v>
      </c>
      <c r="F87" s="40">
        <v>840.6</v>
      </c>
      <c r="G87" s="30">
        <f>F87/D87*100</f>
        <v>74.86640541503385</v>
      </c>
      <c r="H87" s="98">
        <f t="shared" si="7"/>
        <v>94.74752028854823</v>
      </c>
      <c r="I87" s="55">
        <f t="shared" si="6"/>
        <v>95.1874079945646</v>
      </c>
    </row>
    <row r="88" spans="1:9" s="7" customFormat="1" ht="62.25" customHeight="1" hidden="1">
      <c r="A88" s="58">
        <v>41032300</v>
      </c>
      <c r="B88" s="14" t="s">
        <v>240</v>
      </c>
      <c r="C88" s="38"/>
      <c r="D88" s="38"/>
      <c r="E88" s="38"/>
      <c r="F88" s="40"/>
      <c r="G88" s="30" t="e">
        <f>F88/D88*100</f>
        <v>#DIV/0!</v>
      </c>
      <c r="H88" s="98" t="e">
        <f t="shared" si="7"/>
        <v>#DIV/0!</v>
      </c>
      <c r="I88" s="55" t="e">
        <f t="shared" si="6"/>
        <v>#DIV/0!</v>
      </c>
    </row>
    <row r="89" spans="1:9" s="7" customFormat="1" ht="18.75" customHeight="1">
      <c r="A89" s="77">
        <v>41035000</v>
      </c>
      <c r="B89" s="78" t="s">
        <v>262</v>
      </c>
      <c r="C89" s="76">
        <v>294</v>
      </c>
      <c r="D89" s="76">
        <v>294</v>
      </c>
      <c r="E89" s="76">
        <v>213.3</v>
      </c>
      <c r="F89" s="40">
        <v>213.3</v>
      </c>
      <c r="G89" s="30">
        <f t="shared" si="8"/>
        <v>72.55102040816327</v>
      </c>
      <c r="H89" s="98">
        <f t="shared" si="7"/>
        <v>72.55102040816327</v>
      </c>
      <c r="I89" s="55">
        <f t="shared" si="6"/>
        <v>100</v>
      </c>
    </row>
    <row r="90" spans="1:9" s="7" customFormat="1" ht="46.5" customHeight="1">
      <c r="A90" s="58">
        <v>41035800</v>
      </c>
      <c r="B90" s="14" t="s">
        <v>241</v>
      </c>
      <c r="C90" s="38">
        <v>250.6</v>
      </c>
      <c r="D90" s="38">
        <v>298.9</v>
      </c>
      <c r="E90" s="38">
        <v>245.8</v>
      </c>
      <c r="F90" s="40">
        <v>240</v>
      </c>
      <c r="G90" s="30">
        <f t="shared" si="8"/>
        <v>80.29441284710607</v>
      </c>
      <c r="H90" s="98">
        <f t="shared" si="7"/>
        <v>95.77015163607344</v>
      </c>
      <c r="I90" s="55">
        <f t="shared" si="6"/>
        <v>97.64035801464604</v>
      </c>
    </row>
    <row r="91" spans="1:9" s="7" customFormat="1" ht="47.25" customHeight="1" hidden="1">
      <c r="A91" s="58">
        <v>41033100</v>
      </c>
      <c r="B91" s="14" t="s">
        <v>243</v>
      </c>
      <c r="C91" s="38"/>
      <c r="D91" s="38"/>
      <c r="E91" s="38"/>
      <c r="F91" s="40"/>
      <c r="G91" s="30" t="e">
        <f>F91/D91*100</f>
        <v>#DIV/0!</v>
      </c>
      <c r="H91" s="98" t="e">
        <f t="shared" si="7"/>
        <v>#DIV/0!</v>
      </c>
      <c r="I91" s="55" t="e">
        <f t="shared" si="6"/>
        <v>#DIV/0!</v>
      </c>
    </row>
    <row r="92" spans="1:9" s="7" customFormat="1" ht="69" customHeight="1" hidden="1">
      <c r="A92" s="58">
        <v>41038000</v>
      </c>
      <c r="B92" s="14" t="s">
        <v>242</v>
      </c>
      <c r="C92" s="38"/>
      <c r="D92" s="38"/>
      <c r="E92" s="38"/>
      <c r="F92" s="40"/>
      <c r="G92" s="30" t="e">
        <f>F92/D92*100</f>
        <v>#DIV/0!</v>
      </c>
      <c r="H92" s="98" t="e">
        <f t="shared" si="7"/>
        <v>#DIV/0!</v>
      </c>
      <c r="I92" s="55" t="e">
        <f t="shared" si="6"/>
        <v>#DIV/0!</v>
      </c>
    </row>
    <row r="93" spans="1:9" s="7" customFormat="1" ht="31.5" customHeight="1" hidden="1">
      <c r="A93" s="58">
        <v>41038200</v>
      </c>
      <c r="B93" s="14" t="s">
        <v>227</v>
      </c>
      <c r="C93" s="38"/>
      <c r="D93" s="38"/>
      <c r="E93" s="38"/>
      <c r="F93" s="40"/>
      <c r="G93" s="30" t="e">
        <f>F93/D93*100</f>
        <v>#DIV/0!</v>
      </c>
      <c r="H93" s="98" t="e">
        <f t="shared" si="7"/>
        <v>#DIV/0!</v>
      </c>
      <c r="I93" s="55" t="e">
        <f t="shared" si="6"/>
        <v>#DIV/0!</v>
      </c>
    </row>
    <row r="94" spans="1:9" ht="93" customHeight="1">
      <c r="A94" s="292">
        <v>41034200</v>
      </c>
      <c r="B94" s="14" t="s">
        <v>153</v>
      </c>
      <c r="C94" s="38">
        <v>120.6</v>
      </c>
      <c r="D94" s="38">
        <v>120.6</v>
      </c>
      <c r="E94" s="38">
        <v>120.6</v>
      </c>
      <c r="F94" s="40">
        <v>120.6</v>
      </c>
      <c r="G94" s="30">
        <f>F94/D94*100</f>
        <v>100</v>
      </c>
      <c r="H94" s="98">
        <f t="shared" si="7"/>
        <v>100</v>
      </c>
      <c r="I94" s="55">
        <f t="shared" si="6"/>
        <v>100</v>
      </c>
    </row>
    <row r="95" spans="1:9" s="7" customFormat="1" ht="15.75" customHeight="1" hidden="1">
      <c r="A95" s="58"/>
      <c r="B95" s="14"/>
      <c r="C95" s="38"/>
      <c r="D95" s="38"/>
      <c r="E95" s="38"/>
      <c r="F95" s="40"/>
      <c r="G95" s="39"/>
      <c r="H95" s="55" t="e">
        <f t="shared" si="7"/>
        <v>#DIV/0!</v>
      </c>
      <c r="I95" s="55" t="e">
        <f t="shared" si="6"/>
        <v>#DIV/0!</v>
      </c>
    </row>
    <row r="96" spans="1:9" s="16" customFormat="1" ht="18.75">
      <c r="A96" s="54">
        <v>90010200</v>
      </c>
      <c r="B96" s="22" t="s">
        <v>74</v>
      </c>
      <c r="C96" s="34">
        <f>C73+C74+C97</f>
        <v>67532.4</v>
      </c>
      <c r="D96" s="34">
        <f>D73+D74+D97</f>
        <v>68745.8</v>
      </c>
      <c r="E96" s="34">
        <f>E73+E74+E97</f>
        <v>50557.6</v>
      </c>
      <c r="F96" s="34">
        <f>F73+F74+F97+F98</f>
        <v>49941.4</v>
      </c>
      <c r="G96" s="35">
        <f t="shared" si="8"/>
        <v>72.64647440279988</v>
      </c>
      <c r="H96" s="55">
        <f t="shared" si="7"/>
        <v>73.95176241330088</v>
      </c>
      <c r="I96" s="55">
        <f t="shared" si="6"/>
        <v>98.78119214519677</v>
      </c>
    </row>
    <row r="97" spans="1:9" s="7" customFormat="1" ht="37.5" customHeight="1" hidden="1">
      <c r="A97" s="58">
        <v>41010600</v>
      </c>
      <c r="B97" s="14" t="s">
        <v>266</v>
      </c>
      <c r="C97" s="38"/>
      <c r="D97" s="38"/>
      <c r="E97" s="38"/>
      <c r="F97" s="40"/>
      <c r="G97" s="30" t="e">
        <f t="shared" si="8"/>
        <v>#DIV/0!</v>
      </c>
      <c r="H97" s="98" t="e">
        <f t="shared" si="7"/>
        <v>#DIV/0!</v>
      </c>
      <c r="I97" s="55" t="e">
        <f t="shared" si="6"/>
        <v>#DIV/0!</v>
      </c>
    </row>
    <row r="98" spans="1:9" s="7" customFormat="1" ht="31.5" customHeight="1" hidden="1">
      <c r="A98" s="58">
        <v>41010900</v>
      </c>
      <c r="B98" s="14" t="s">
        <v>329</v>
      </c>
      <c r="C98" s="38"/>
      <c r="D98" s="38"/>
      <c r="E98" s="38"/>
      <c r="F98" s="40"/>
      <c r="G98" s="41" t="e">
        <f t="shared" si="8"/>
        <v>#DIV/0!</v>
      </c>
      <c r="H98" s="55" t="e">
        <f t="shared" si="7"/>
        <v>#DIV/0!</v>
      </c>
      <c r="I98" s="55" t="e">
        <f t="shared" si="6"/>
        <v>#DIV/0!</v>
      </c>
    </row>
    <row r="99" spans="1:9" s="7" customFormat="1" ht="20.25" customHeight="1">
      <c r="A99" s="65"/>
      <c r="B99" s="49" t="s">
        <v>21</v>
      </c>
      <c r="C99" s="250">
        <f>C100+C101+C102+C103+C104+C105+C106+C107+C110+C111</f>
        <v>1257.9</v>
      </c>
      <c r="D99" s="250">
        <f>D100+D101+D102+D103+D104+D105+D106+D107+D110+D111</f>
        <v>1370.0000000000002</v>
      </c>
      <c r="E99" s="250">
        <f>E100+E101+E102+E103+E104+E105+E106+E107+E110+E111+E112+E113</f>
        <v>1055.6</v>
      </c>
      <c r="F99" s="250">
        <f>F100+F101+F102+F103+F104+F105+F106+F107+F110+F111+F112+F113</f>
        <v>1268.2</v>
      </c>
      <c r="G99" s="35">
        <f t="shared" si="8"/>
        <v>92.56934306569342</v>
      </c>
      <c r="H99" s="55">
        <f t="shared" si="7"/>
        <v>100.8188250258367</v>
      </c>
      <c r="I99" s="55">
        <f t="shared" si="6"/>
        <v>120.14020462296327</v>
      </c>
    </row>
    <row r="100" spans="1:9" s="7" customFormat="1" ht="15.75" customHeight="1">
      <c r="A100" s="66">
        <v>25000000</v>
      </c>
      <c r="B100" s="14" t="s">
        <v>12</v>
      </c>
      <c r="C100" s="8">
        <v>1257.9</v>
      </c>
      <c r="D100" s="8">
        <v>1257.9</v>
      </c>
      <c r="E100" s="8">
        <v>943.5</v>
      </c>
      <c r="F100" s="8">
        <v>1157.2</v>
      </c>
      <c r="G100" s="30">
        <f>F100/D100*100</f>
        <v>91.99459416487797</v>
      </c>
      <c r="H100" s="98">
        <f>F100/C100*100</f>
        <v>91.99459416487797</v>
      </c>
      <c r="I100" s="55">
        <f>F100/E100*100</f>
        <v>122.64970853206148</v>
      </c>
    </row>
    <row r="101" spans="1:9" s="7" customFormat="1" ht="36.75" customHeight="1">
      <c r="A101" s="66">
        <v>41036600</v>
      </c>
      <c r="B101" s="14" t="s">
        <v>167</v>
      </c>
      <c r="C101" s="8"/>
      <c r="D101" s="8">
        <v>3.9</v>
      </c>
      <c r="E101" s="8">
        <v>3.9</v>
      </c>
      <c r="F101" s="29">
        <v>3.9</v>
      </c>
      <c r="G101" s="46">
        <f>F101/D101*100</f>
        <v>100</v>
      </c>
      <c r="H101" s="98"/>
      <c r="I101" s="55"/>
    </row>
    <row r="102" spans="1:9" s="7" customFormat="1" ht="15.75" customHeight="1">
      <c r="A102" s="66">
        <v>41035000</v>
      </c>
      <c r="B102" s="78" t="s">
        <v>152</v>
      </c>
      <c r="C102" s="8"/>
      <c r="D102" s="8">
        <v>108.2</v>
      </c>
      <c r="E102" s="8">
        <v>108.2</v>
      </c>
      <c r="F102" s="8">
        <v>107.1</v>
      </c>
      <c r="G102" s="30">
        <f t="shared" si="8"/>
        <v>98.98336414048057</v>
      </c>
      <c r="H102" s="98" t="e">
        <f t="shared" si="7"/>
        <v>#DIV/0!</v>
      </c>
      <c r="I102" s="55">
        <f t="shared" si="6"/>
        <v>98.98336414048057</v>
      </c>
    </row>
    <row r="103" spans="1:9" s="7" customFormat="1" ht="29.25" customHeight="1" hidden="1">
      <c r="A103" s="66">
        <v>21110000</v>
      </c>
      <c r="B103" s="14" t="s">
        <v>327</v>
      </c>
      <c r="C103" s="8"/>
      <c r="D103" s="8"/>
      <c r="E103" s="8"/>
      <c r="F103" s="8"/>
      <c r="G103" s="46" t="e">
        <f t="shared" si="8"/>
        <v>#DIV/0!</v>
      </c>
      <c r="H103" s="98"/>
      <c r="I103" s="55"/>
    </row>
    <row r="104" spans="1:9" s="7" customFormat="1" ht="30" customHeight="1" hidden="1">
      <c r="A104" s="66">
        <v>33010000</v>
      </c>
      <c r="B104" s="14" t="s">
        <v>13</v>
      </c>
      <c r="C104" s="8"/>
      <c r="D104" s="8"/>
      <c r="E104" s="8"/>
      <c r="F104" s="12"/>
      <c r="G104" s="46" t="e">
        <f t="shared" si="8"/>
        <v>#DIV/0!</v>
      </c>
      <c r="H104" s="98"/>
      <c r="I104" s="55"/>
    </row>
    <row r="105" spans="1:9" s="7" customFormat="1" ht="33" customHeight="1" hidden="1">
      <c r="A105" s="66">
        <v>31030000</v>
      </c>
      <c r="B105" s="14" t="s">
        <v>134</v>
      </c>
      <c r="C105" s="8"/>
      <c r="D105" s="8"/>
      <c r="E105" s="8"/>
      <c r="F105" s="8"/>
      <c r="G105" s="39"/>
      <c r="H105" s="98"/>
      <c r="I105" s="55"/>
    </row>
    <row r="106" spans="1:9" s="7" customFormat="1" ht="28.5" customHeight="1" hidden="1">
      <c r="A106" s="66">
        <v>50000000</v>
      </c>
      <c r="B106" s="14" t="s">
        <v>14</v>
      </c>
      <c r="C106" s="8"/>
      <c r="D106" s="8"/>
      <c r="E106" s="8"/>
      <c r="F106" s="12"/>
      <c r="G106" s="46" t="e">
        <f t="shared" si="8"/>
        <v>#DIV/0!</v>
      </c>
      <c r="H106" s="98"/>
      <c r="I106" s="55"/>
    </row>
    <row r="107" spans="1:9" s="7" customFormat="1" ht="32.25" customHeight="1" hidden="1">
      <c r="A107" s="66">
        <v>50080000</v>
      </c>
      <c r="B107" s="14" t="s">
        <v>15</v>
      </c>
      <c r="C107" s="8"/>
      <c r="D107" s="8"/>
      <c r="E107" s="8"/>
      <c r="F107" s="12"/>
      <c r="G107" s="46" t="e">
        <f t="shared" si="8"/>
        <v>#DIV/0!</v>
      </c>
      <c r="H107" s="98" t="e">
        <f t="shared" si="7"/>
        <v>#DIV/0!</v>
      </c>
      <c r="I107" s="55" t="e">
        <f t="shared" si="6"/>
        <v>#DIV/0!</v>
      </c>
    </row>
    <row r="108" spans="1:9" s="7" customFormat="1" ht="34.5" customHeight="1" hidden="1">
      <c r="A108" s="66">
        <v>50110000</v>
      </c>
      <c r="B108" s="14" t="s">
        <v>81</v>
      </c>
      <c r="C108" s="8"/>
      <c r="D108" s="8"/>
      <c r="E108" s="8"/>
      <c r="F108" s="12"/>
      <c r="G108" s="46" t="e">
        <f t="shared" si="8"/>
        <v>#DIV/0!</v>
      </c>
      <c r="H108" s="98" t="e">
        <f t="shared" si="7"/>
        <v>#DIV/0!</v>
      </c>
      <c r="I108" s="55" t="e">
        <f t="shared" si="6"/>
        <v>#DIV/0!</v>
      </c>
    </row>
    <row r="109" spans="1:9" s="7" customFormat="1" ht="32.25" customHeight="1" hidden="1">
      <c r="A109" s="66">
        <v>43010000</v>
      </c>
      <c r="B109" s="14" t="s">
        <v>82</v>
      </c>
      <c r="C109" s="8"/>
      <c r="D109" s="8"/>
      <c r="E109" s="8"/>
      <c r="F109" s="12"/>
      <c r="G109" s="46" t="e">
        <f t="shared" si="8"/>
        <v>#DIV/0!</v>
      </c>
      <c r="H109" s="98" t="e">
        <f t="shared" si="7"/>
        <v>#DIV/0!</v>
      </c>
      <c r="I109" s="55" t="e">
        <f t="shared" si="6"/>
        <v>#DIV/0!</v>
      </c>
    </row>
    <row r="110" spans="1:9" ht="60.75" customHeight="1" hidden="1">
      <c r="A110" s="67">
        <v>41034900</v>
      </c>
      <c r="B110" s="51" t="s">
        <v>225</v>
      </c>
      <c r="C110" s="8"/>
      <c r="D110" s="8"/>
      <c r="E110" s="19"/>
      <c r="F110" s="29"/>
      <c r="G110" s="30" t="e">
        <f t="shared" si="8"/>
        <v>#DIV/0!</v>
      </c>
      <c r="H110" s="98" t="e">
        <f t="shared" si="7"/>
        <v>#DIV/0!</v>
      </c>
      <c r="I110" s="55" t="e">
        <f t="shared" si="6"/>
        <v>#DIV/0!</v>
      </c>
    </row>
    <row r="111" spans="1:9" ht="72" customHeight="1" hidden="1">
      <c r="A111" s="67">
        <v>41030800</v>
      </c>
      <c r="B111" s="286" t="s">
        <v>147</v>
      </c>
      <c r="C111" s="8"/>
      <c r="D111" s="8"/>
      <c r="E111" s="8"/>
      <c r="F111" s="29"/>
      <c r="G111" s="30" t="e">
        <f t="shared" si="8"/>
        <v>#DIV/0!</v>
      </c>
      <c r="H111" s="98" t="e">
        <f t="shared" si="7"/>
        <v>#DIV/0!</v>
      </c>
      <c r="I111" s="55" t="e">
        <f t="shared" si="6"/>
        <v>#DIV/0!</v>
      </c>
    </row>
    <row r="112" spans="1:9" ht="45" customHeight="1" hidden="1">
      <c r="A112" s="67">
        <v>41036600</v>
      </c>
      <c r="B112" s="287" t="s">
        <v>321</v>
      </c>
      <c r="C112" s="8"/>
      <c r="D112" s="8"/>
      <c r="E112" s="19"/>
      <c r="F112" s="13"/>
      <c r="G112" s="39" t="e">
        <f t="shared" si="8"/>
        <v>#DIV/0!</v>
      </c>
      <c r="H112" s="98" t="e">
        <f t="shared" si="7"/>
        <v>#DIV/0!</v>
      </c>
      <c r="I112" s="55" t="e">
        <f t="shared" si="6"/>
        <v>#DIV/0!</v>
      </c>
    </row>
    <row r="113" spans="1:9" ht="31.5" customHeight="1" hidden="1">
      <c r="A113" s="67">
        <v>43010000</v>
      </c>
      <c r="B113" s="286" t="s">
        <v>82</v>
      </c>
      <c r="C113" s="8"/>
      <c r="D113" s="8"/>
      <c r="E113" s="19"/>
      <c r="F113" s="13"/>
      <c r="G113" s="39" t="e">
        <f t="shared" si="8"/>
        <v>#DIV/0!</v>
      </c>
      <c r="H113" s="98"/>
      <c r="I113" s="55"/>
    </row>
    <row r="114" spans="1:9" s="7" customFormat="1" ht="33" customHeight="1" thickBot="1">
      <c r="A114" s="245"/>
      <c r="B114" s="246" t="s">
        <v>22</v>
      </c>
      <c r="C114" s="247">
        <f>C96+C99</f>
        <v>68790.29999999999</v>
      </c>
      <c r="D114" s="247">
        <f>D96+D99</f>
        <v>70115.8</v>
      </c>
      <c r="E114" s="247">
        <f>E96+E99</f>
        <v>51613.2</v>
      </c>
      <c r="F114" s="247">
        <f>F96+F99</f>
        <v>51209.6</v>
      </c>
      <c r="G114" s="248">
        <f>F114/D114*100</f>
        <v>73.03574943165448</v>
      </c>
      <c r="H114" s="55">
        <f t="shared" si="7"/>
        <v>74.44305374449597</v>
      </c>
      <c r="I114" s="55">
        <f t="shared" si="6"/>
        <v>99.2180294963304</v>
      </c>
    </row>
    <row r="115" spans="1:9" ht="15" customHeight="1">
      <c r="A115" s="10"/>
      <c r="B115" s="2"/>
      <c r="C115" s="2"/>
      <c r="D115" s="18"/>
      <c r="E115" s="18"/>
      <c r="F115" s="2"/>
      <c r="G115" s="2"/>
      <c r="H115" s="2"/>
      <c r="I115" s="2"/>
    </row>
    <row r="116" spans="1:9" s="305" customFormat="1" ht="16.5">
      <c r="A116" s="303"/>
      <c r="B116" s="304"/>
      <c r="C116" s="304"/>
      <c r="D116" s="309"/>
      <c r="F116" s="304"/>
      <c r="G116" s="304"/>
      <c r="H116" s="304"/>
      <c r="I116" s="304"/>
    </row>
    <row r="117" spans="1:10" s="302" customFormat="1" ht="15.75">
      <c r="A117" s="9"/>
      <c r="B117" s="301"/>
      <c r="C117" s="301"/>
      <c r="D117" s="310"/>
      <c r="F117" s="301"/>
      <c r="G117" s="301"/>
      <c r="H117" s="301"/>
      <c r="I117" s="301"/>
      <c r="J117" s="302" t="s">
        <v>308</v>
      </c>
    </row>
    <row r="118" spans="1:9" s="305" customFormat="1" ht="16.5">
      <c r="A118" s="303"/>
      <c r="B118" s="306"/>
      <c r="C118" s="304"/>
      <c r="D118" s="309"/>
      <c r="F118" s="304"/>
      <c r="G118" s="304"/>
      <c r="H118" s="304"/>
      <c r="I118" s="304"/>
    </row>
    <row r="119" spans="1:9" s="302" customFormat="1" ht="15.75">
      <c r="A119" s="11"/>
      <c r="B119" s="301"/>
      <c r="C119" s="301"/>
      <c r="F119" s="301"/>
      <c r="G119" s="301"/>
      <c r="H119" s="301"/>
      <c r="I119" s="301"/>
    </row>
    <row r="120" spans="1:9" s="302" customFormat="1" ht="15.75">
      <c r="A120" s="11"/>
      <c r="B120" s="301"/>
      <c r="C120" s="301"/>
      <c r="F120" s="301"/>
      <c r="G120" s="301"/>
      <c r="H120" s="301"/>
      <c r="I120" s="301"/>
    </row>
    <row r="121" spans="1:9" s="302" customFormat="1" ht="15.75">
      <c r="A121" s="9"/>
      <c r="B121" s="301"/>
      <c r="C121" s="301"/>
      <c r="F121" s="301"/>
      <c r="G121" s="301"/>
      <c r="H121" s="301"/>
      <c r="I121" s="301"/>
    </row>
    <row r="122" s="302" customFormat="1" ht="15.75">
      <c r="A122" s="9"/>
    </row>
    <row r="134" spans="2:3" ht="15.75">
      <c r="B134" s="2"/>
      <c r="C134" s="2"/>
    </row>
  </sheetData>
  <mergeCells count="14">
    <mergeCell ref="A5:I5"/>
    <mergeCell ref="F1:I1"/>
    <mergeCell ref="F2:G2"/>
    <mergeCell ref="F3:G3"/>
    <mergeCell ref="F4:G4"/>
    <mergeCell ref="A8:A9"/>
    <mergeCell ref="B8:B9"/>
    <mergeCell ref="D8:D9"/>
    <mergeCell ref="I8:I9"/>
    <mergeCell ref="C8:C9"/>
    <mergeCell ref="E8:E9"/>
    <mergeCell ref="H8:H9"/>
    <mergeCell ref="F8:F9"/>
    <mergeCell ref="G8:G9"/>
  </mergeCells>
  <printOptions/>
  <pageMargins left="0.7874015748031497" right="0.1968503937007874" top="0.1968503937007874" bottom="0.1968503937007874" header="0.5118110236220472" footer="0.5118110236220472"/>
  <pageSetup fitToHeight="0" fitToWidth="1" horizontalDpi="120" verticalDpi="120" orientation="portrait" paperSize="9" scale="54"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P494"/>
  <sheetViews>
    <sheetView showZeros="0" tabSelected="1" view="pageBreakPreview" zoomScale="50" zoomScaleNormal="50" zoomScaleSheetLayoutView="50" workbookViewId="0" topLeftCell="A132">
      <selection activeCell="A129" sqref="A129"/>
    </sheetView>
  </sheetViews>
  <sheetFormatPr defaultColWidth="9.00390625" defaultRowHeight="12.75"/>
  <cols>
    <col min="1" max="1" width="26.75390625" style="87" customWidth="1"/>
    <col min="2" max="2" width="84.625" style="93" customWidth="1"/>
    <col min="3" max="3" width="22.00390625" style="87" customWidth="1"/>
    <col min="4" max="4" width="22.00390625" style="93" customWidth="1"/>
    <col min="5" max="5" width="23.75390625" style="93" customWidth="1"/>
    <col min="6" max="6" width="22.875" style="93" customWidth="1"/>
    <col min="7" max="8" width="20.00390625" style="93" customWidth="1"/>
    <col min="9" max="9" width="6.125" style="93" hidden="1" customWidth="1"/>
    <col min="10" max="10" width="21.75390625" style="87" customWidth="1"/>
    <col min="11" max="12" width="9.125" style="93" customWidth="1"/>
    <col min="13" max="13" width="9.25390625" style="93" bestFit="1" customWidth="1"/>
    <col min="14" max="16384" width="9.125" style="93" customWidth="1"/>
  </cols>
  <sheetData>
    <row r="1" spans="2:9" ht="23.25">
      <c r="B1" s="378" t="s">
        <v>114</v>
      </c>
      <c r="C1" s="379"/>
      <c r="D1" s="379"/>
      <c r="E1" s="379"/>
      <c r="F1" s="379"/>
      <c r="G1" s="379"/>
      <c r="H1" s="379"/>
      <c r="I1" s="379"/>
    </row>
    <row r="2" spans="2:9" ht="23.25" hidden="1">
      <c r="B2" s="378"/>
      <c r="C2" s="384"/>
      <c r="D2" s="384"/>
      <c r="E2" s="384"/>
      <c r="F2" s="384"/>
      <c r="G2" s="384"/>
      <c r="H2" s="384"/>
      <c r="I2" s="384"/>
    </row>
    <row r="3" spans="1:10" ht="21" customHeight="1">
      <c r="A3" s="381" t="s">
        <v>161</v>
      </c>
      <c r="B3" s="381"/>
      <c r="C3" s="381"/>
      <c r="D3" s="381"/>
      <c r="E3" s="381"/>
      <c r="F3" s="381"/>
      <c r="G3" s="381"/>
      <c r="H3" s="381"/>
      <c r="I3" s="381"/>
      <c r="J3" s="381"/>
    </row>
    <row r="4" spans="1:11" ht="1.5" customHeight="1">
      <c r="A4" s="392" t="s">
        <v>4</v>
      </c>
      <c r="B4" s="389" t="s">
        <v>313</v>
      </c>
      <c r="C4" s="380"/>
      <c r="D4" s="380"/>
      <c r="E4" s="380"/>
      <c r="F4" s="380"/>
      <c r="G4" s="380"/>
      <c r="H4" s="380"/>
      <c r="I4" s="380"/>
      <c r="J4" s="360" t="s">
        <v>133</v>
      </c>
      <c r="K4" s="92"/>
    </row>
    <row r="5" spans="1:11" ht="30.75" customHeight="1">
      <c r="A5" s="392"/>
      <c r="B5" s="390"/>
      <c r="C5" s="382" t="s">
        <v>330</v>
      </c>
      <c r="D5" s="382" t="s">
        <v>331</v>
      </c>
      <c r="E5" s="382" t="s">
        <v>311</v>
      </c>
      <c r="F5" s="382" t="s">
        <v>135</v>
      </c>
      <c r="G5" s="382" t="s">
        <v>312</v>
      </c>
      <c r="H5" s="382" t="s">
        <v>332</v>
      </c>
      <c r="I5" s="101"/>
      <c r="J5" s="361"/>
      <c r="K5" s="92"/>
    </row>
    <row r="6" spans="1:10" ht="96" customHeight="1">
      <c r="A6" s="393"/>
      <c r="B6" s="391"/>
      <c r="C6" s="383"/>
      <c r="D6" s="383"/>
      <c r="E6" s="383"/>
      <c r="F6" s="383"/>
      <c r="G6" s="383"/>
      <c r="H6" s="383"/>
      <c r="I6" s="348" t="s">
        <v>185</v>
      </c>
      <c r="J6" s="361"/>
    </row>
    <row r="7" spans="1:11" s="258" customFormat="1" ht="34.5" customHeight="1" hidden="1">
      <c r="A7" s="283"/>
      <c r="B7" s="221"/>
      <c r="C7" s="283" t="s">
        <v>114</v>
      </c>
      <c r="D7" s="283"/>
      <c r="E7" s="283"/>
      <c r="F7" s="283"/>
      <c r="G7" s="283"/>
      <c r="H7" s="283"/>
      <c r="I7" s="283">
        <v>9</v>
      </c>
      <c r="J7" s="353"/>
      <c r="K7" s="354"/>
    </row>
    <row r="8" spans="1:11" s="356" customFormat="1" ht="39" customHeight="1">
      <c r="A8" s="399" t="s">
        <v>176</v>
      </c>
      <c r="B8" s="400"/>
      <c r="C8" s="394"/>
      <c r="D8" s="395"/>
      <c r="E8" s="395"/>
      <c r="F8" s="395"/>
      <c r="G8" s="395"/>
      <c r="H8" s="395"/>
      <c r="I8" s="395"/>
      <c r="J8" s="395"/>
      <c r="K8" s="355"/>
    </row>
    <row r="9" spans="1:11" s="108" customFormat="1" ht="31.5" customHeight="1">
      <c r="A9" s="349" t="s">
        <v>315</v>
      </c>
      <c r="B9" s="350" t="s">
        <v>230</v>
      </c>
      <c r="C9" s="351">
        <v>991</v>
      </c>
      <c r="D9" s="351">
        <v>1001</v>
      </c>
      <c r="E9" s="351">
        <v>809</v>
      </c>
      <c r="F9" s="351">
        <v>660.9</v>
      </c>
      <c r="G9" s="351">
        <f aca="true" t="shared" si="0" ref="G9:G15">F9/C9*100</f>
        <v>66.69021190716448</v>
      </c>
      <c r="H9" s="351">
        <f aca="true" t="shared" si="1" ref="H9:H15">F9/D9*100</f>
        <v>66.02397602397602</v>
      </c>
      <c r="I9" s="351">
        <f aca="true" t="shared" si="2" ref="I9:I14">F9/E9*100</f>
        <v>81.69344870210136</v>
      </c>
      <c r="J9" s="352">
        <f>F9/E9*100</f>
        <v>81.69344870210136</v>
      </c>
      <c r="K9" s="107"/>
    </row>
    <row r="10" spans="1:11" s="81" customFormat="1" ht="23.25" customHeight="1" hidden="1">
      <c r="A10" s="237"/>
      <c r="B10" s="97"/>
      <c r="C10" s="238"/>
      <c r="D10" s="239"/>
      <c r="E10" s="239"/>
      <c r="F10" s="239"/>
      <c r="G10" s="239"/>
      <c r="H10" s="239"/>
      <c r="I10" s="239" t="e">
        <f t="shared" si="2"/>
        <v>#DIV/0!</v>
      </c>
      <c r="J10" s="240" t="e">
        <f>F10/E10*100</f>
        <v>#DIV/0!</v>
      </c>
      <c r="K10" s="82"/>
    </row>
    <row r="11" spans="1:10" ht="23.25" hidden="1">
      <c r="A11" s="100">
        <v>1111</v>
      </c>
      <c r="B11" s="110" t="s">
        <v>194</v>
      </c>
      <c r="C11" s="114"/>
      <c r="D11" s="91"/>
      <c r="E11" s="91"/>
      <c r="F11" s="91"/>
      <c r="G11" s="91" t="e">
        <f t="shared" si="0"/>
        <v>#DIV/0!</v>
      </c>
      <c r="H11" s="91" t="e">
        <f t="shared" si="1"/>
        <v>#DIV/0!</v>
      </c>
      <c r="I11" s="91" t="e">
        <f t="shared" si="2"/>
        <v>#DIV/0!</v>
      </c>
      <c r="J11" s="113"/>
    </row>
    <row r="12" spans="1:10" ht="23.25" hidden="1">
      <c r="A12" s="100">
        <v>1160</v>
      </c>
      <c r="B12" s="110" t="s">
        <v>196</v>
      </c>
      <c r="C12" s="114"/>
      <c r="D12" s="91"/>
      <c r="E12" s="91"/>
      <c r="F12" s="91"/>
      <c r="G12" s="91" t="e">
        <f t="shared" si="0"/>
        <v>#DIV/0!</v>
      </c>
      <c r="H12" s="91" t="e">
        <f t="shared" si="1"/>
        <v>#DIV/0!</v>
      </c>
      <c r="I12" s="91" t="e">
        <f t="shared" si="2"/>
        <v>#DIV/0!</v>
      </c>
      <c r="J12" s="113"/>
    </row>
    <row r="13" spans="1:10" ht="23.25" hidden="1">
      <c r="A13" s="100">
        <v>2000</v>
      </c>
      <c r="B13" s="110" t="s">
        <v>195</v>
      </c>
      <c r="C13" s="114"/>
      <c r="D13" s="91"/>
      <c r="E13" s="91"/>
      <c r="F13" s="91"/>
      <c r="G13" s="91" t="e">
        <f t="shared" si="0"/>
        <v>#DIV/0!</v>
      </c>
      <c r="H13" s="91" t="e">
        <f t="shared" si="1"/>
        <v>#DIV/0!</v>
      </c>
      <c r="I13" s="91" t="e">
        <f t="shared" si="2"/>
        <v>#DIV/0!</v>
      </c>
      <c r="J13" s="113"/>
    </row>
    <row r="14" spans="1:11" s="117" customFormat="1" ht="31.5" customHeight="1">
      <c r="A14" s="115" t="s">
        <v>317</v>
      </c>
      <c r="B14" s="106" t="s">
        <v>231</v>
      </c>
      <c r="C14" s="90">
        <v>21661.8</v>
      </c>
      <c r="D14" s="90">
        <v>22256.8</v>
      </c>
      <c r="E14" s="90">
        <v>20600.9</v>
      </c>
      <c r="F14" s="90">
        <v>17859.5</v>
      </c>
      <c r="G14" s="90">
        <f t="shared" si="0"/>
        <v>82.44698039867416</v>
      </c>
      <c r="H14" s="90">
        <f t="shared" si="1"/>
        <v>80.24289205995471</v>
      </c>
      <c r="I14" s="90">
        <f t="shared" si="2"/>
        <v>86.69281439160424</v>
      </c>
      <c r="J14" s="89">
        <f>F14/E14*100</f>
        <v>86.69281439160424</v>
      </c>
      <c r="K14" s="116"/>
    </row>
    <row r="15" spans="1:10" s="117" customFormat="1" ht="28.5" customHeight="1" hidden="1">
      <c r="A15" s="118">
        <v>1111</v>
      </c>
      <c r="B15" s="110" t="s">
        <v>194</v>
      </c>
      <c r="C15" s="91">
        <v>7039.8</v>
      </c>
      <c r="D15" s="91">
        <v>7039.8</v>
      </c>
      <c r="E15" s="91">
        <v>5504.7</v>
      </c>
      <c r="F15" s="91">
        <v>4745.4</v>
      </c>
      <c r="G15" s="91">
        <f t="shared" si="0"/>
        <v>67.40816500468763</v>
      </c>
      <c r="H15" s="91">
        <f t="shared" si="1"/>
        <v>67.40816500468763</v>
      </c>
      <c r="I15" s="91">
        <f aca="true" t="shared" si="3" ref="I15:I25">F15/E15*100</f>
        <v>86.20633277017821</v>
      </c>
      <c r="J15" s="119"/>
    </row>
    <row r="16" spans="1:10" s="117" customFormat="1" ht="28.5" customHeight="1" hidden="1">
      <c r="A16" s="118">
        <v>1160</v>
      </c>
      <c r="B16" s="110" t="s">
        <v>196</v>
      </c>
      <c r="C16" s="91">
        <v>652.4</v>
      </c>
      <c r="D16" s="91">
        <v>652.4</v>
      </c>
      <c r="E16" s="91">
        <v>397.3</v>
      </c>
      <c r="F16" s="91">
        <v>265.1</v>
      </c>
      <c r="G16" s="91">
        <f aca="true" t="shared" si="4" ref="G16:G25">F16/C16*100</f>
        <v>40.634580012262425</v>
      </c>
      <c r="H16" s="91">
        <f aca="true" t="shared" si="5" ref="H16:H25">F16/D16*100</f>
        <v>40.634580012262425</v>
      </c>
      <c r="I16" s="91">
        <f t="shared" si="3"/>
        <v>66.72539642587466</v>
      </c>
      <c r="J16" s="119"/>
    </row>
    <row r="17" spans="1:10" s="117" customFormat="1" ht="23.25" hidden="1">
      <c r="A17" s="118">
        <v>2000</v>
      </c>
      <c r="B17" s="110" t="s">
        <v>195</v>
      </c>
      <c r="C17" s="91">
        <v>255.4</v>
      </c>
      <c r="D17" s="91">
        <v>255.4</v>
      </c>
      <c r="E17" s="91">
        <v>117.4</v>
      </c>
      <c r="F17" s="91">
        <v>9.1</v>
      </c>
      <c r="G17" s="91">
        <f t="shared" si="4"/>
        <v>3.5630383711824587</v>
      </c>
      <c r="H17" s="91">
        <f t="shared" si="5"/>
        <v>3.5630383711824587</v>
      </c>
      <c r="I17" s="91">
        <f t="shared" si="3"/>
        <v>7.751277683134582</v>
      </c>
      <c r="J17" s="119"/>
    </row>
    <row r="18" spans="1:10" s="117" customFormat="1" ht="23.25" hidden="1">
      <c r="A18" s="120" t="s">
        <v>96</v>
      </c>
      <c r="B18" s="121" t="s">
        <v>97</v>
      </c>
      <c r="C18" s="122">
        <v>189.5</v>
      </c>
      <c r="D18" s="122">
        <v>189.5</v>
      </c>
      <c r="E18" s="122">
        <v>94.7</v>
      </c>
      <c r="F18" s="122">
        <v>119.8</v>
      </c>
      <c r="G18" s="91">
        <f t="shared" si="4"/>
        <v>63.21899736147757</v>
      </c>
      <c r="H18" s="91">
        <f t="shared" si="5"/>
        <v>63.21899736147757</v>
      </c>
      <c r="I18" s="91">
        <f t="shared" si="3"/>
        <v>126.50475184794085</v>
      </c>
      <c r="J18" s="119"/>
    </row>
    <row r="19" spans="1:10" s="117" customFormat="1" ht="50.25" customHeight="1" hidden="1">
      <c r="A19" s="120" t="s">
        <v>197</v>
      </c>
      <c r="B19" s="121" t="s">
        <v>198</v>
      </c>
      <c r="C19" s="122">
        <v>177.1</v>
      </c>
      <c r="D19" s="122">
        <v>177.1</v>
      </c>
      <c r="E19" s="122">
        <v>88.6</v>
      </c>
      <c r="F19" s="122">
        <v>107.6</v>
      </c>
      <c r="G19" s="91">
        <f t="shared" si="4"/>
        <v>60.75663466967814</v>
      </c>
      <c r="H19" s="91">
        <f t="shared" si="5"/>
        <v>60.75663466967814</v>
      </c>
      <c r="I19" s="91">
        <f t="shared" si="3"/>
        <v>121.44469525959367</v>
      </c>
      <c r="J19" s="119"/>
    </row>
    <row r="20" spans="1:10" s="117" customFormat="1" ht="28.5" customHeight="1" hidden="1">
      <c r="A20" s="123" t="s">
        <v>199</v>
      </c>
      <c r="B20" s="124" t="s">
        <v>200</v>
      </c>
      <c r="C20" s="125">
        <v>65.1</v>
      </c>
      <c r="D20" s="125">
        <v>65.3</v>
      </c>
      <c r="E20" s="125">
        <v>32.7</v>
      </c>
      <c r="F20" s="125">
        <v>22.5</v>
      </c>
      <c r="G20" s="91">
        <f t="shared" si="4"/>
        <v>34.562211981566826</v>
      </c>
      <c r="H20" s="91">
        <f t="shared" si="5"/>
        <v>34.45635528330781</v>
      </c>
      <c r="I20" s="91">
        <f t="shared" si="3"/>
        <v>68.80733944954129</v>
      </c>
      <c r="J20" s="119"/>
    </row>
    <row r="21" spans="1:10" s="117" customFormat="1" ht="28.5" customHeight="1" hidden="1">
      <c r="A21" s="123" t="s">
        <v>201</v>
      </c>
      <c r="B21" s="124" t="s">
        <v>202</v>
      </c>
      <c r="C21" s="125">
        <v>500</v>
      </c>
      <c r="D21" s="125">
        <v>300</v>
      </c>
      <c r="E21" s="125">
        <v>150</v>
      </c>
      <c r="F21" s="125">
        <v>151.16</v>
      </c>
      <c r="G21" s="91">
        <f t="shared" si="4"/>
        <v>30.232</v>
      </c>
      <c r="H21" s="91">
        <f t="shared" si="5"/>
        <v>50.38666666666667</v>
      </c>
      <c r="I21" s="91">
        <f t="shared" si="3"/>
        <v>100.77333333333334</v>
      </c>
      <c r="J21" s="119"/>
    </row>
    <row r="22" spans="1:10" s="117" customFormat="1" ht="23.25" hidden="1">
      <c r="A22" s="123" t="s">
        <v>203</v>
      </c>
      <c r="B22" s="124" t="s">
        <v>204</v>
      </c>
      <c r="C22" s="125">
        <v>74</v>
      </c>
      <c r="D22" s="125">
        <v>74</v>
      </c>
      <c r="E22" s="125">
        <v>37</v>
      </c>
      <c r="F22" s="125">
        <v>71.2</v>
      </c>
      <c r="G22" s="91">
        <f t="shared" si="4"/>
        <v>96.21621621621622</v>
      </c>
      <c r="H22" s="91">
        <f t="shared" si="5"/>
        <v>96.21621621621622</v>
      </c>
      <c r="I22" s="91">
        <f t="shared" si="3"/>
        <v>192.43243243243245</v>
      </c>
      <c r="J22" s="119"/>
    </row>
    <row r="23" spans="1:10" s="117" customFormat="1" ht="28.5" customHeight="1" hidden="1">
      <c r="A23" s="123" t="s">
        <v>205</v>
      </c>
      <c r="B23" s="124" t="s">
        <v>206</v>
      </c>
      <c r="C23" s="125">
        <v>18</v>
      </c>
      <c r="D23" s="125">
        <v>18</v>
      </c>
      <c r="E23" s="125">
        <v>9</v>
      </c>
      <c r="F23" s="125">
        <v>7.5</v>
      </c>
      <c r="G23" s="91">
        <f t="shared" si="4"/>
        <v>41.66666666666667</v>
      </c>
      <c r="H23" s="91">
        <f t="shared" si="5"/>
        <v>41.66666666666667</v>
      </c>
      <c r="I23" s="91">
        <f t="shared" si="3"/>
        <v>83.33333333333334</v>
      </c>
      <c r="J23" s="119"/>
    </row>
    <row r="24" spans="1:10" s="117" customFormat="1" ht="23.25" hidden="1">
      <c r="A24" s="123" t="s">
        <v>207</v>
      </c>
      <c r="B24" s="124" t="s">
        <v>208</v>
      </c>
      <c r="C24" s="125">
        <v>4.6</v>
      </c>
      <c r="D24" s="125">
        <v>4.6</v>
      </c>
      <c r="E24" s="125">
        <v>2.3</v>
      </c>
      <c r="F24" s="125">
        <v>1.9</v>
      </c>
      <c r="G24" s="91">
        <f t="shared" si="4"/>
        <v>41.30434782608695</v>
      </c>
      <c r="H24" s="91">
        <f t="shared" si="5"/>
        <v>41.30434782608695</v>
      </c>
      <c r="I24" s="91">
        <f t="shared" si="3"/>
        <v>82.6086956521739</v>
      </c>
      <c r="J24" s="119"/>
    </row>
    <row r="25" spans="1:10" s="117" customFormat="1" ht="28.5" customHeight="1" hidden="1">
      <c r="A25" s="123" t="s">
        <v>209</v>
      </c>
      <c r="B25" s="124" t="s">
        <v>210</v>
      </c>
      <c r="C25" s="125">
        <v>10.3</v>
      </c>
      <c r="D25" s="125">
        <v>10.3</v>
      </c>
      <c r="E25" s="125">
        <v>5.2</v>
      </c>
      <c r="F25" s="125">
        <v>2.7</v>
      </c>
      <c r="G25" s="91">
        <f t="shared" si="4"/>
        <v>26.21359223300971</v>
      </c>
      <c r="H25" s="91">
        <f t="shared" si="5"/>
        <v>26.21359223300971</v>
      </c>
      <c r="I25" s="91">
        <f t="shared" si="3"/>
        <v>51.92307692307693</v>
      </c>
      <c r="J25" s="119"/>
    </row>
    <row r="26" spans="1:10" s="117" customFormat="1" ht="68.25" customHeight="1" hidden="1">
      <c r="A26" s="126">
        <v>70201</v>
      </c>
      <c r="B26" s="127" t="s">
        <v>83</v>
      </c>
      <c r="C26" s="128">
        <v>7771.4</v>
      </c>
      <c r="D26" s="128">
        <v>7753.9</v>
      </c>
      <c r="E26" s="128">
        <v>5876.2</v>
      </c>
      <c r="F26" s="128">
        <v>4842.7</v>
      </c>
      <c r="G26" s="128">
        <f aca="true" t="shared" si="6" ref="G26:G47">F26/C26*100</f>
        <v>62.3143835087629</v>
      </c>
      <c r="H26" s="128">
        <f aca="true" t="shared" si="7" ref="H26:H47">F26/D26*100</f>
        <v>62.45502263377139</v>
      </c>
      <c r="I26" s="128">
        <f aca="true" t="shared" si="8" ref="I26:I47">F26/E26*100</f>
        <v>82.41210305980054</v>
      </c>
      <c r="J26" s="119"/>
    </row>
    <row r="27" spans="1:10" s="117" customFormat="1" ht="35.25" customHeight="1" hidden="1">
      <c r="A27" s="126">
        <v>70303</v>
      </c>
      <c r="B27" s="127" t="s">
        <v>84</v>
      </c>
      <c r="C27" s="128">
        <v>1.5</v>
      </c>
      <c r="D27" s="128">
        <v>1.5</v>
      </c>
      <c r="E27" s="128"/>
      <c r="F27" s="128"/>
      <c r="G27" s="128">
        <f t="shared" si="6"/>
        <v>0</v>
      </c>
      <c r="H27" s="128">
        <f t="shared" si="7"/>
        <v>0</v>
      </c>
      <c r="I27" s="128" t="e">
        <f t="shared" si="8"/>
        <v>#DIV/0!</v>
      </c>
      <c r="J27" s="119"/>
    </row>
    <row r="28" spans="1:10" s="117" customFormat="1" ht="42.75" customHeight="1" hidden="1">
      <c r="A28" s="126">
        <v>70401</v>
      </c>
      <c r="B28" s="127" t="s">
        <v>85</v>
      </c>
      <c r="C28" s="128">
        <v>488.3</v>
      </c>
      <c r="D28" s="128">
        <v>488.3</v>
      </c>
      <c r="E28" s="128">
        <v>336</v>
      </c>
      <c r="F28" s="128">
        <v>277.2</v>
      </c>
      <c r="G28" s="128">
        <f t="shared" si="6"/>
        <v>56.768380094204375</v>
      </c>
      <c r="H28" s="128">
        <f t="shared" si="7"/>
        <v>56.768380094204375</v>
      </c>
      <c r="I28" s="128">
        <f t="shared" si="8"/>
        <v>82.5</v>
      </c>
      <c r="J28" s="119"/>
    </row>
    <row r="29" spans="1:10" s="117" customFormat="1" ht="42.75" customHeight="1" hidden="1">
      <c r="A29" s="126">
        <v>70802</v>
      </c>
      <c r="B29" s="127" t="s">
        <v>86</v>
      </c>
      <c r="C29" s="128">
        <v>220.5</v>
      </c>
      <c r="D29" s="128">
        <v>220.5</v>
      </c>
      <c r="E29" s="128">
        <v>140.3</v>
      </c>
      <c r="F29" s="128">
        <v>123.5</v>
      </c>
      <c r="G29" s="128">
        <f t="shared" si="6"/>
        <v>56.00907029478458</v>
      </c>
      <c r="H29" s="128">
        <f t="shared" si="7"/>
        <v>56.00907029478458</v>
      </c>
      <c r="I29" s="128">
        <f t="shared" si="8"/>
        <v>88.02565930149679</v>
      </c>
      <c r="J29" s="119"/>
    </row>
    <row r="30" spans="1:10" s="117" customFormat="1" ht="48.75" customHeight="1" hidden="1">
      <c r="A30" s="126">
        <v>70804</v>
      </c>
      <c r="B30" s="127" t="s">
        <v>87</v>
      </c>
      <c r="C30" s="128">
        <v>212.3</v>
      </c>
      <c r="D30" s="128">
        <v>212.3</v>
      </c>
      <c r="E30" s="128">
        <v>115.2</v>
      </c>
      <c r="F30" s="128">
        <v>96.5</v>
      </c>
      <c r="G30" s="128">
        <f t="shared" si="6"/>
        <v>45.45454545454545</v>
      </c>
      <c r="H30" s="128">
        <f t="shared" si="7"/>
        <v>45.45454545454545</v>
      </c>
      <c r="I30" s="128">
        <f t="shared" si="8"/>
        <v>83.7673611111111</v>
      </c>
      <c r="J30" s="119"/>
    </row>
    <row r="31" spans="1:10" s="117" customFormat="1" ht="64.5" customHeight="1" hidden="1">
      <c r="A31" s="126">
        <v>70808</v>
      </c>
      <c r="B31" s="127" t="s">
        <v>88</v>
      </c>
      <c r="C31" s="128">
        <v>5.6</v>
      </c>
      <c r="D31" s="128">
        <v>5.6</v>
      </c>
      <c r="E31" s="128"/>
      <c r="F31" s="128"/>
      <c r="G31" s="128">
        <f t="shared" si="6"/>
        <v>0</v>
      </c>
      <c r="H31" s="128">
        <f t="shared" si="7"/>
        <v>0</v>
      </c>
      <c r="I31" s="128" t="e">
        <f t="shared" si="8"/>
        <v>#DIV/0!</v>
      </c>
      <c r="J31" s="119"/>
    </row>
    <row r="32" spans="1:10" s="117" customFormat="1" ht="79.5" customHeight="1" hidden="1">
      <c r="A32" s="126">
        <v>70809</v>
      </c>
      <c r="B32" s="127" t="s">
        <v>89</v>
      </c>
      <c r="C32" s="128">
        <v>0</v>
      </c>
      <c r="D32" s="128">
        <v>456</v>
      </c>
      <c r="E32" s="128">
        <v>234.4</v>
      </c>
      <c r="F32" s="128">
        <v>234.4</v>
      </c>
      <c r="G32" s="128" t="e">
        <f t="shared" si="6"/>
        <v>#DIV/0!</v>
      </c>
      <c r="H32" s="128">
        <f t="shared" si="7"/>
        <v>51.40350877192983</v>
      </c>
      <c r="I32" s="128">
        <f t="shared" si="8"/>
        <v>100</v>
      </c>
      <c r="J32" s="119"/>
    </row>
    <row r="33" spans="1:11" s="96" customFormat="1" ht="42.75" customHeight="1">
      <c r="A33" s="115" t="s">
        <v>318</v>
      </c>
      <c r="B33" s="106" t="s">
        <v>232</v>
      </c>
      <c r="C33" s="95">
        <v>13960.5</v>
      </c>
      <c r="D33" s="95">
        <v>14326.9</v>
      </c>
      <c r="E33" s="95">
        <v>13169.5</v>
      </c>
      <c r="F33" s="95">
        <v>11275.9</v>
      </c>
      <c r="G33" s="90">
        <f t="shared" si="6"/>
        <v>80.77002972672899</v>
      </c>
      <c r="H33" s="90">
        <f t="shared" si="7"/>
        <v>78.70439522855607</v>
      </c>
      <c r="I33" s="90">
        <f t="shared" si="8"/>
        <v>85.62132199400129</v>
      </c>
      <c r="J33" s="89">
        <f>F33/E33*100</f>
        <v>85.62132199400129</v>
      </c>
      <c r="K33" s="129"/>
    </row>
    <row r="34" spans="1:10" s="130" customFormat="1" ht="33.75" customHeight="1" hidden="1">
      <c r="A34" s="126">
        <v>80101</v>
      </c>
      <c r="B34" s="127" t="s">
        <v>1</v>
      </c>
      <c r="C34" s="128">
        <v>5129.5</v>
      </c>
      <c r="D34" s="95">
        <f>D36+D58+D64+D77+D78</f>
        <v>41589.49999999999</v>
      </c>
      <c r="E34" s="128">
        <v>2581.4</v>
      </c>
      <c r="F34" s="128">
        <v>2520.1</v>
      </c>
      <c r="G34" s="128">
        <f t="shared" si="6"/>
        <v>49.12954478994054</v>
      </c>
      <c r="H34" s="128">
        <f t="shared" si="7"/>
        <v>6.059462123853377</v>
      </c>
      <c r="I34" s="128">
        <f t="shared" si="8"/>
        <v>97.62531959401875</v>
      </c>
      <c r="J34" s="119"/>
    </row>
    <row r="35" spans="1:10" s="135" customFormat="1" ht="33.75" customHeight="1" hidden="1">
      <c r="A35" s="131" t="s">
        <v>211</v>
      </c>
      <c r="B35" s="132" t="s">
        <v>1</v>
      </c>
      <c r="C35" s="133">
        <v>267.9</v>
      </c>
      <c r="D35" s="95">
        <f>D37+D59+D65+D78+D79</f>
        <v>18163.4</v>
      </c>
      <c r="E35" s="133">
        <v>133.9</v>
      </c>
      <c r="F35" s="133">
        <v>38.4</v>
      </c>
      <c r="G35" s="134">
        <f t="shared" si="6"/>
        <v>14.33370660694289</v>
      </c>
      <c r="H35" s="134">
        <f t="shared" si="7"/>
        <v>0.21141416254665973</v>
      </c>
      <c r="I35" s="134">
        <f t="shared" si="8"/>
        <v>28.678117998506348</v>
      </c>
      <c r="J35" s="119"/>
    </row>
    <row r="36" spans="1:10" s="130" customFormat="1" ht="33.75" customHeight="1" hidden="1">
      <c r="A36" s="118">
        <v>1111</v>
      </c>
      <c r="B36" s="136" t="s">
        <v>194</v>
      </c>
      <c r="C36" s="134">
        <v>4124</v>
      </c>
      <c r="D36" s="95">
        <f>D38+D60+D66+D79+D84</f>
        <v>41004.399999999994</v>
      </c>
      <c r="E36" s="134">
        <v>2021.8</v>
      </c>
      <c r="F36" s="134">
        <v>2017</v>
      </c>
      <c r="G36" s="134">
        <f t="shared" si="6"/>
        <v>48.90882638215325</v>
      </c>
      <c r="H36" s="134">
        <f t="shared" si="7"/>
        <v>4.918984304123461</v>
      </c>
      <c r="I36" s="134">
        <f t="shared" si="8"/>
        <v>99.76258779305569</v>
      </c>
      <c r="J36" s="119"/>
    </row>
    <row r="37" spans="1:10" s="130" customFormat="1" ht="33.75" customHeight="1" hidden="1">
      <c r="A37" s="137">
        <v>1111</v>
      </c>
      <c r="B37" s="138" t="s">
        <v>213</v>
      </c>
      <c r="C37" s="139">
        <v>27.4</v>
      </c>
      <c r="D37" s="95">
        <f>D39+D64+D67+D84+D85</f>
        <v>14876.300000000001</v>
      </c>
      <c r="E37" s="139">
        <v>13.7</v>
      </c>
      <c r="F37" s="139">
        <v>8.9</v>
      </c>
      <c r="G37" s="134">
        <f t="shared" si="6"/>
        <v>32.48175182481752</v>
      </c>
      <c r="H37" s="134">
        <f t="shared" si="7"/>
        <v>0.05982670422080759</v>
      </c>
      <c r="I37" s="134">
        <f t="shared" si="8"/>
        <v>64.96350364963504</v>
      </c>
      <c r="J37" s="119"/>
    </row>
    <row r="38" spans="1:10" s="130" customFormat="1" ht="33.75" customHeight="1" hidden="1">
      <c r="A38" s="118"/>
      <c r="B38" s="136" t="s">
        <v>202</v>
      </c>
      <c r="C38" s="134">
        <v>171</v>
      </c>
      <c r="D38" s="95">
        <f>D40+D65+D68+D85+D86</f>
        <v>31803.699999999997</v>
      </c>
      <c r="E38" s="134">
        <v>83</v>
      </c>
      <c r="F38" s="134">
        <v>82.3</v>
      </c>
      <c r="G38" s="134">
        <f t="shared" si="6"/>
        <v>48.12865497076023</v>
      </c>
      <c r="H38" s="134">
        <f t="shared" si="7"/>
        <v>0.25877492241468764</v>
      </c>
      <c r="I38" s="134">
        <f t="shared" si="8"/>
        <v>99.1566265060241</v>
      </c>
      <c r="J38" s="119"/>
    </row>
    <row r="39" spans="1:10" s="130" customFormat="1" ht="33.75" customHeight="1" hidden="1">
      <c r="A39" s="118"/>
      <c r="B39" s="136" t="s">
        <v>214</v>
      </c>
      <c r="C39" s="139">
        <v>45</v>
      </c>
      <c r="D39" s="95">
        <f>D41+D66+D69+D86+D87</f>
        <v>11534.1</v>
      </c>
      <c r="E39" s="139">
        <v>22.5</v>
      </c>
      <c r="F39" s="139">
        <v>7.1</v>
      </c>
      <c r="G39" s="134">
        <f t="shared" si="6"/>
        <v>15.777777777777777</v>
      </c>
      <c r="H39" s="134">
        <f t="shared" si="7"/>
        <v>0.06155660172878681</v>
      </c>
      <c r="I39" s="134">
        <f t="shared" si="8"/>
        <v>31.555555555555554</v>
      </c>
      <c r="J39" s="119"/>
    </row>
    <row r="40" spans="1:10" s="130" customFormat="1" ht="33.75" customHeight="1" hidden="1">
      <c r="A40" s="118"/>
      <c r="B40" s="136" t="s">
        <v>216</v>
      </c>
      <c r="C40" s="139">
        <v>91.4</v>
      </c>
      <c r="D40" s="95">
        <f>D42+D67+D71+D87+D88</f>
        <v>25946.399999999998</v>
      </c>
      <c r="E40" s="139">
        <v>49.9</v>
      </c>
      <c r="F40" s="139">
        <v>49.8</v>
      </c>
      <c r="G40" s="134">
        <f t="shared" si="6"/>
        <v>54.48577680525164</v>
      </c>
      <c r="H40" s="134">
        <f t="shared" si="7"/>
        <v>0.19193414115252985</v>
      </c>
      <c r="I40" s="134">
        <f t="shared" si="8"/>
        <v>99.79959919839679</v>
      </c>
      <c r="J40" s="119"/>
    </row>
    <row r="41" spans="1:10" s="130" customFormat="1" ht="33.75" customHeight="1" hidden="1">
      <c r="A41" s="118"/>
      <c r="B41" s="136" t="s">
        <v>198</v>
      </c>
      <c r="C41" s="139">
        <v>517.5</v>
      </c>
      <c r="D41" s="95">
        <f>D43+D68+D72+D88+D89</f>
        <v>3484.6</v>
      </c>
      <c r="E41" s="139">
        <v>265.5</v>
      </c>
      <c r="F41" s="139">
        <v>242.5</v>
      </c>
      <c r="G41" s="134">
        <f t="shared" si="6"/>
        <v>46.85990338164252</v>
      </c>
      <c r="H41" s="134">
        <f t="shared" si="7"/>
        <v>6.959191872811801</v>
      </c>
      <c r="I41" s="134">
        <f t="shared" si="8"/>
        <v>91.33709981167608</v>
      </c>
      <c r="J41" s="119"/>
    </row>
    <row r="42" spans="1:10" s="130" customFormat="1" ht="33.75" customHeight="1" hidden="1">
      <c r="A42" s="118"/>
      <c r="B42" s="136" t="s">
        <v>217</v>
      </c>
      <c r="C42" s="139">
        <v>211</v>
      </c>
      <c r="D42" s="95">
        <f>D44+D69+D74+D89+D90</f>
        <v>24340</v>
      </c>
      <c r="E42" s="139">
        <v>105.5</v>
      </c>
      <c r="F42" s="139">
        <v>22</v>
      </c>
      <c r="G42" s="134">
        <f t="shared" si="6"/>
        <v>10.42654028436019</v>
      </c>
      <c r="H42" s="134">
        <f t="shared" si="7"/>
        <v>0.09038619556285948</v>
      </c>
      <c r="I42" s="134">
        <f t="shared" si="8"/>
        <v>20.85308056872038</v>
      </c>
      <c r="J42" s="119"/>
    </row>
    <row r="43" spans="1:10" s="130" customFormat="1" ht="33.75" customHeight="1" hidden="1">
      <c r="A43" s="118"/>
      <c r="B43" s="136" t="s">
        <v>206</v>
      </c>
      <c r="C43" s="139">
        <v>160</v>
      </c>
      <c r="D43" s="95">
        <f>D45+D71+D77+D90+D91</f>
        <v>1145.8</v>
      </c>
      <c r="E43" s="139">
        <v>80</v>
      </c>
      <c r="F43" s="139">
        <v>75</v>
      </c>
      <c r="G43" s="134">
        <f t="shared" si="6"/>
        <v>46.875</v>
      </c>
      <c r="H43" s="134">
        <f t="shared" si="7"/>
        <v>6.545644964217141</v>
      </c>
      <c r="I43" s="134">
        <f t="shared" si="8"/>
        <v>93.75</v>
      </c>
      <c r="J43" s="119"/>
    </row>
    <row r="44" spans="1:10" s="130" customFormat="1" ht="33.75" customHeight="1" hidden="1">
      <c r="A44" s="118"/>
      <c r="B44" s="136" t="s">
        <v>215</v>
      </c>
      <c r="C44" s="134">
        <v>60</v>
      </c>
      <c r="D44" s="95">
        <f>D46+D72+D78+D91+D92</f>
        <v>24125</v>
      </c>
      <c r="E44" s="134">
        <v>33</v>
      </c>
      <c r="F44" s="134">
        <v>33</v>
      </c>
      <c r="G44" s="134">
        <f t="shared" si="6"/>
        <v>55.00000000000001</v>
      </c>
      <c r="H44" s="134">
        <f t="shared" si="7"/>
        <v>0.13678756476683937</v>
      </c>
      <c r="I44" s="134">
        <f t="shared" si="8"/>
        <v>100</v>
      </c>
      <c r="J44" s="119"/>
    </row>
    <row r="45" spans="1:10" s="130" customFormat="1" ht="16.5" customHeight="1" hidden="1">
      <c r="A45" s="126">
        <v>81002</v>
      </c>
      <c r="B45" s="127" t="s">
        <v>90</v>
      </c>
      <c r="C45" s="128">
        <v>12</v>
      </c>
      <c r="D45" s="95">
        <f>D47+D74+D79+D92+D94</f>
        <v>296.7</v>
      </c>
      <c r="E45" s="128">
        <v>6</v>
      </c>
      <c r="F45" s="128">
        <v>4.4</v>
      </c>
      <c r="G45" s="128">
        <f t="shared" si="6"/>
        <v>36.66666666666667</v>
      </c>
      <c r="H45" s="128">
        <f t="shared" si="7"/>
        <v>1.4829794405123022</v>
      </c>
      <c r="I45" s="128">
        <f t="shared" si="8"/>
        <v>73.33333333333334</v>
      </c>
      <c r="J45" s="119"/>
    </row>
    <row r="46" spans="1:10" s="108" customFormat="1" ht="39.75" customHeight="1">
      <c r="A46" s="115" t="s">
        <v>319</v>
      </c>
      <c r="B46" s="106" t="s">
        <v>233</v>
      </c>
      <c r="C46" s="95">
        <f>C48+C64+C65+C66+C67+C68+C69+C71+C72+C74+C77+C84+C94+C95+C76+C73+C75+C70+C93</f>
        <v>23369.099999999995</v>
      </c>
      <c r="D46" s="95">
        <f>D48+D64+D65+D66+D67+D68+D69+D71+D72+D74+D77+D84+D94+D95+D76+D73+D75+D70+D93</f>
        <v>23407</v>
      </c>
      <c r="E46" s="95">
        <f>E48+E64+E65+E66+E67+E68+E69+E71+E72+E74+E77+E84+E94+E95+E76+E73+E75+E70+E93</f>
        <v>17438.100000000002</v>
      </c>
      <c r="F46" s="95">
        <f>F48+F64+F65+F66+F67+F68+F69+F71+F72+F74+F77+F84+F94+F95+F76+F73+F75+F70+F93</f>
        <v>16693.399999999998</v>
      </c>
      <c r="G46" s="90">
        <f t="shared" si="6"/>
        <v>71.43364528372938</v>
      </c>
      <c r="H46" s="90">
        <f t="shared" si="7"/>
        <v>71.31798180031613</v>
      </c>
      <c r="I46" s="90">
        <f t="shared" si="8"/>
        <v>95.72946593952321</v>
      </c>
      <c r="J46" s="89">
        <f>F46/E46*100</f>
        <v>95.72946593952321</v>
      </c>
    </row>
    <row r="47" spans="1:10" s="130" customFormat="1" ht="23.25" hidden="1">
      <c r="A47" s="140" t="s">
        <v>218</v>
      </c>
      <c r="B47" s="141" t="s">
        <v>17</v>
      </c>
      <c r="C47" s="133">
        <v>133.5</v>
      </c>
      <c r="D47" s="133">
        <v>133.5</v>
      </c>
      <c r="E47" s="133">
        <v>66.7</v>
      </c>
      <c r="F47" s="133">
        <v>73.7</v>
      </c>
      <c r="G47" s="91">
        <f t="shared" si="6"/>
        <v>55.2059925093633</v>
      </c>
      <c r="H47" s="91">
        <f t="shared" si="7"/>
        <v>55.2059925093633</v>
      </c>
      <c r="I47" s="91">
        <f t="shared" si="8"/>
        <v>110.49475262368816</v>
      </c>
      <c r="J47" s="119"/>
    </row>
    <row r="48" spans="1:11" s="130" customFormat="1" ht="25.5" customHeight="1">
      <c r="A48" s="142"/>
      <c r="B48" s="143" t="s">
        <v>132</v>
      </c>
      <c r="C48" s="91">
        <f>C49+C50+C51+C52+C53+C54+C55+C56+C57+C58+C59+C60+C61+C62+C63</f>
        <v>3350.7</v>
      </c>
      <c r="D48" s="91">
        <f>D49+D50+D51+D52+D53+D54+D55+D56+D57+D58+D59+D60+D61+D62+D63</f>
        <v>3305.7</v>
      </c>
      <c r="E48" s="91">
        <f>E49+E50+E51+E52+E53+E54+E55+E56+E57+E58+E59+E60+E61+E62+E63</f>
        <v>2032.4</v>
      </c>
      <c r="F48" s="91">
        <f>F49+F50+F51+F52+F53+F54+F55+F56+F57+F58+F59+F60+F61+F62+F63</f>
        <v>1907.8999999999999</v>
      </c>
      <c r="G48" s="91">
        <f aca="true" t="shared" si="9" ref="G48:G63">F48/C48*100</f>
        <v>56.940340824305366</v>
      </c>
      <c r="H48" s="91">
        <f aca="true" t="shared" si="10" ref="H48:H63">F48/D48*100</f>
        <v>57.715461173125206</v>
      </c>
      <c r="I48" s="91"/>
      <c r="J48" s="91">
        <f aca="true" t="shared" si="11" ref="J48:J84">F48/E48*100</f>
        <v>93.8742373548514</v>
      </c>
      <c r="K48" s="144"/>
    </row>
    <row r="49" spans="1:10" s="130" customFormat="1" ht="114.75" customHeight="1">
      <c r="A49" s="336" t="s">
        <v>268</v>
      </c>
      <c r="B49" s="337" t="s">
        <v>300</v>
      </c>
      <c r="C49" s="145">
        <v>1724.6</v>
      </c>
      <c r="D49" s="145">
        <v>1724.6</v>
      </c>
      <c r="E49" s="145">
        <v>762.5</v>
      </c>
      <c r="F49" s="145">
        <v>720.8</v>
      </c>
      <c r="G49" s="112">
        <f t="shared" si="9"/>
        <v>41.795198886698365</v>
      </c>
      <c r="H49" s="112">
        <f t="shared" si="10"/>
        <v>41.795198886698365</v>
      </c>
      <c r="I49" s="91"/>
      <c r="J49" s="146">
        <f t="shared" si="11"/>
        <v>94.5311475409836</v>
      </c>
    </row>
    <row r="50" spans="1:10" s="130" customFormat="1" ht="111" customHeight="1">
      <c r="A50" s="336" t="s">
        <v>269</v>
      </c>
      <c r="B50" s="338" t="s">
        <v>300</v>
      </c>
      <c r="C50" s="145">
        <v>610</v>
      </c>
      <c r="D50" s="145">
        <v>580</v>
      </c>
      <c r="E50" s="145">
        <v>564</v>
      </c>
      <c r="F50" s="145">
        <v>554.3</v>
      </c>
      <c r="G50" s="112">
        <f t="shared" si="9"/>
        <v>90.8688524590164</v>
      </c>
      <c r="H50" s="112">
        <f t="shared" si="10"/>
        <v>95.56896551724137</v>
      </c>
      <c r="I50" s="91"/>
      <c r="J50" s="146">
        <f t="shared" si="11"/>
        <v>98.28014184397162</v>
      </c>
    </row>
    <row r="51" spans="1:10" s="130" customFormat="1" ht="111" customHeight="1">
      <c r="A51" s="336" t="s">
        <v>270</v>
      </c>
      <c r="B51" s="338" t="s">
        <v>306</v>
      </c>
      <c r="C51" s="145">
        <v>47</v>
      </c>
      <c r="D51" s="145">
        <v>32</v>
      </c>
      <c r="E51" s="145">
        <v>17.4</v>
      </c>
      <c r="F51" s="145">
        <v>3.8</v>
      </c>
      <c r="G51" s="112">
        <f t="shared" si="9"/>
        <v>8.085106382978722</v>
      </c>
      <c r="H51" s="112">
        <f t="shared" si="10"/>
        <v>11.875</v>
      </c>
      <c r="I51" s="91"/>
      <c r="J51" s="146">
        <f t="shared" si="11"/>
        <v>21.839080459770116</v>
      </c>
    </row>
    <row r="52" spans="1:11" s="130" customFormat="1" ht="117.75" customHeight="1">
      <c r="A52" s="336" t="s">
        <v>271</v>
      </c>
      <c r="B52" s="338" t="s">
        <v>301</v>
      </c>
      <c r="C52" s="145">
        <v>180</v>
      </c>
      <c r="D52" s="145">
        <v>180</v>
      </c>
      <c r="E52" s="145">
        <v>135.5</v>
      </c>
      <c r="F52" s="145">
        <v>130.2</v>
      </c>
      <c r="G52" s="112">
        <f t="shared" si="9"/>
        <v>72.33333333333333</v>
      </c>
      <c r="H52" s="112">
        <f t="shared" si="10"/>
        <v>72.33333333333333</v>
      </c>
      <c r="I52" s="91"/>
      <c r="J52" s="146">
        <f t="shared" si="11"/>
        <v>96.08856088560884</v>
      </c>
      <c r="K52" s="144"/>
    </row>
    <row r="53" spans="1:11" s="130" customFormat="1" ht="111" customHeight="1">
      <c r="A53" s="336" t="s">
        <v>272</v>
      </c>
      <c r="B53" s="338" t="s">
        <v>301</v>
      </c>
      <c r="C53" s="145">
        <v>4.1</v>
      </c>
      <c r="D53" s="145">
        <v>4.1</v>
      </c>
      <c r="E53" s="145">
        <v>2.6</v>
      </c>
      <c r="F53" s="145">
        <v>2.1</v>
      </c>
      <c r="G53" s="112">
        <f t="shared" si="9"/>
        <v>51.21951219512195</v>
      </c>
      <c r="H53" s="112">
        <f t="shared" si="10"/>
        <v>51.21951219512195</v>
      </c>
      <c r="I53" s="91"/>
      <c r="J53" s="146">
        <f t="shared" si="11"/>
        <v>80.76923076923077</v>
      </c>
      <c r="K53" s="144"/>
    </row>
    <row r="54" spans="1:11" s="130" customFormat="1" ht="46.5" hidden="1">
      <c r="A54" s="336" t="s">
        <v>265</v>
      </c>
      <c r="B54" s="339" t="s">
        <v>104</v>
      </c>
      <c r="C54" s="145"/>
      <c r="D54" s="145"/>
      <c r="E54" s="145"/>
      <c r="F54" s="145"/>
      <c r="G54" s="112"/>
      <c r="H54" s="112"/>
      <c r="I54" s="91"/>
      <c r="J54" s="146"/>
      <c r="K54" s="144"/>
    </row>
    <row r="55" spans="1:10" s="130" customFormat="1" ht="108.75" customHeight="1">
      <c r="A55" s="336" t="s">
        <v>273</v>
      </c>
      <c r="B55" s="307" t="s">
        <v>336</v>
      </c>
      <c r="C55" s="145">
        <v>120</v>
      </c>
      <c r="D55" s="145">
        <v>120</v>
      </c>
      <c r="E55" s="145">
        <v>28.8</v>
      </c>
      <c r="F55" s="145">
        <v>26.4</v>
      </c>
      <c r="G55" s="112">
        <f t="shared" si="9"/>
        <v>22</v>
      </c>
      <c r="H55" s="112">
        <f t="shared" si="10"/>
        <v>22</v>
      </c>
      <c r="I55" s="91"/>
      <c r="J55" s="146">
        <f t="shared" si="11"/>
        <v>91.66666666666666</v>
      </c>
    </row>
    <row r="56" spans="1:11" s="130" customFormat="1" ht="115.5" customHeight="1">
      <c r="A56" s="336" t="s">
        <v>274</v>
      </c>
      <c r="B56" s="307" t="s">
        <v>337</v>
      </c>
      <c r="C56" s="145">
        <v>122.3</v>
      </c>
      <c r="D56" s="145">
        <v>132.3</v>
      </c>
      <c r="E56" s="145">
        <v>131.4</v>
      </c>
      <c r="F56" s="145">
        <v>123.1</v>
      </c>
      <c r="G56" s="112">
        <f t="shared" si="9"/>
        <v>100.65412919051514</v>
      </c>
      <c r="H56" s="112">
        <f t="shared" si="10"/>
        <v>93.0461073318216</v>
      </c>
      <c r="I56" s="91"/>
      <c r="J56" s="145">
        <f t="shared" si="11"/>
        <v>93.68340943683408</v>
      </c>
      <c r="K56" s="144"/>
    </row>
    <row r="57" spans="1:11" s="130" customFormat="1" ht="91.5" customHeight="1">
      <c r="A57" s="336" t="s">
        <v>275</v>
      </c>
      <c r="B57" s="338" t="s">
        <v>138</v>
      </c>
      <c r="C57" s="145">
        <v>2.6</v>
      </c>
      <c r="D57" s="145">
        <v>2.6</v>
      </c>
      <c r="E57" s="145">
        <v>1.2</v>
      </c>
      <c r="F57" s="145">
        <v>0.9</v>
      </c>
      <c r="G57" s="112">
        <f t="shared" si="9"/>
        <v>34.61538461538461</v>
      </c>
      <c r="H57" s="112">
        <f t="shared" si="10"/>
        <v>34.61538461538461</v>
      </c>
      <c r="I57" s="91"/>
      <c r="J57" s="145">
        <f t="shared" si="11"/>
        <v>75</v>
      </c>
      <c r="K57" s="144"/>
    </row>
    <row r="58" spans="1:11" s="130" customFormat="1" ht="216.75" customHeight="1">
      <c r="A58" s="336" t="s">
        <v>302</v>
      </c>
      <c r="B58" s="338" t="s">
        <v>146</v>
      </c>
      <c r="C58" s="145">
        <v>70</v>
      </c>
      <c r="D58" s="145">
        <v>70</v>
      </c>
      <c r="E58" s="145">
        <v>21.6</v>
      </c>
      <c r="F58" s="145">
        <v>20.7</v>
      </c>
      <c r="G58" s="112">
        <f t="shared" si="9"/>
        <v>29.57142857142857</v>
      </c>
      <c r="H58" s="112">
        <f t="shared" si="10"/>
        <v>29.57142857142857</v>
      </c>
      <c r="I58" s="91"/>
      <c r="J58" s="145">
        <f t="shared" si="11"/>
        <v>95.83333333333333</v>
      </c>
      <c r="K58" s="144"/>
    </row>
    <row r="59" spans="1:11" s="130" customFormat="1" ht="201.75" customHeight="1">
      <c r="A59" s="336" t="s">
        <v>276</v>
      </c>
      <c r="B59" s="338" t="s">
        <v>324</v>
      </c>
      <c r="C59" s="145">
        <v>101.5</v>
      </c>
      <c r="D59" s="145">
        <v>101.5</v>
      </c>
      <c r="E59" s="145">
        <v>93.9</v>
      </c>
      <c r="F59" s="145">
        <v>93.9</v>
      </c>
      <c r="G59" s="112">
        <f t="shared" si="9"/>
        <v>92.51231527093596</v>
      </c>
      <c r="H59" s="112">
        <f t="shared" si="10"/>
        <v>92.51231527093596</v>
      </c>
      <c r="I59" s="91"/>
      <c r="J59" s="145">
        <f t="shared" si="11"/>
        <v>100</v>
      </c>
      <c r="K59" s="144"/>
    </row>
    <row r="60" spans="1:11" s="148" customFormat="1" ht="48.75" customHeight="1">
      <c r="A60" s="336" t="s">
        <v>277</v>
      </c>
      <c r="B60" s="338" t="s">
        <v>303</v>
      </c>
      <c r="C60" s="145">
        <v>40.1</v>
      </c>
      <c r="D60" s="145">
        <v>40.1</v>
      </c>
      <c r="E60" s="145">
        <v>30.3</v>
      </c>
      <c r="F60" s="145">
        <v>30.3</v>
      </c>
      <c r="G60" s="112">
        <f t="shared" si="9"/>
        <v>75.56109725685786</v>
      </c>
      <c r="H60" s="112">
        <f t="shared" si="10"/>
        <v>75.56109725685786</v>
      </c>
      <c r="I60" s="112">
        <f>F48/E48*100</f>
        <v>93.8742373548514</v>
      </c>
      <c r="J60" s="145">
        <f t="shared" si="11"/>
        <v>100</v>
      </c>
      <c r="K60" s="147"/>
    </row>
    <row r="61" spans="1:11" s="148" customFormat="1" ht="21.75" customHeight="1">
      <c r="A61" s="336" t="s">
        <v>278</v>
      </c>
      <c r="B61" s="338" t="s">
        <v>116</v>
      </c>
      <c r="C61" s="145">
        <v>146.5</v>
      </c>
      <c r="D61" s="145">
        <v>146.5</v>
      </c>
      <c r="E61" s="145">
        <v>123.6</v>
      </c>
      <c r="F61" s="145">
        <v>89.3</v>
      </c>
      <c r="G61" s="112">
        <f t="shared" si="9"/>
        <v>60.9556313993174</v>
      </c>
      <c r="H61" s="112">
        <f t="shared" si="10"/>
        <v>60.9556313993174</v>
      </c>
      <c r="I61" s="112"/>
      <c r="J61" s="145">
        <f t="shared" si="11"/>
        <v>72.24919093851133</v>
      </c>
      <c r="K61" s="147"/>
    </row>
    <row r="62" spans="1:11" s="148" customFormat="1" ht="21.75" customHeight="1">
      <c r="A62" s="336" t="s">
        <v>333</v>
      </c>
      <c r="B62" s="307" t="s">
        <v>338</v>
      </c>
      <c r="C62" s="145">
        <v>100</v>
      </c>
      <c r="D62" s="145">
        <v>100</v>
      </c>
      <c r="E62" s="145">
        <v>59.4</v>
      </c>
      <c r="F62" s="145">
        <v>56.8</v>
      </c>
      <c r="G62" s="112">
        <f t="shared" si="9"/>
        <v>56.8</v>
      </c>
      <c r="H62" s="112">
        <f t="shared" si="10"/>
        <v>56.8</v>
      </c>
      <c r="I62" s="112"/>
      <c r="J62" s="145">
        <f t="shared" si="11"/>
        <v>95.62289562289563</v>
      </c>
      <c r="K62" s="147"/>
    </row>
    <row r="63" spans="1:11" s="148" customFormat="1" ht="45" customHeight="1">
      <c r="A63" s="336" t="s">
        <v>334</v>
      </c>
      <c r="B63" s="307" t="s">
        <v>339</v>
      </c>
      <c r="C63" s="145">
        <v>82</v>
      </c>
      <c r="D63" s="145">
        <v>72</v>
      </c>
      <c r="E63" s="145">
        <v>60.2</v>
      </c>
      <c r="F63" s="145">
        <v>55.3</v>
      </c>
      <c r="G63" s="112">
        <f t="shared" si="9"/>
        <v>67.4390243902439</v>
      </c>
      <c r="H63" s="112">
        <f t="shared" si="10"/>
        <v>76.80555555555554</v>
      </c>
      <c r="I63" s="112"/>
      <c r="J63" s="145">
        <f t="shared" si="11"/>
        <v>91.86046511627906</v>
      </c>
      <c r="K63" s="147"/>
    </row>
    <row r="64" spans="1:11" ht="23.25" customHeight="1">
      <c r="A64" s="109" t="s">
        <v>279</v>
      </c>
      <c r="B64" s="149" t="s">
        <v>129</v>
      </c>
      <c r="C64" s="111">
        <v>160.1</v>
      </c>
      <c r="D64" s="112">
        <v>160.1</v>
      </c>
      <c r="E64" s="112">
        <v>124.5</v>
      </c>
      <c r="F64" s="112">
        <v>124.5</v>
      </c>
      <c r="G64" s="112">
        <f aca="true" t="shared" si="12" ref="G64:G76">F64/C64*100</f>
        <v>77.76389756402249</v>
      </c>
      <c r="H64" s="112">
        <f aca="true" t="shared" si="13" ref="H64:H76">F64/D64*100</f>
        <v>77.76389756402249</v>
      </c>
      <c r="I64" s="112">
        <f aca="true" t="shared" si="14" ref="I64:I76">F64/E64*100</f>
        <v>100</v>
      </c>
      <c r="J64" s="145">
        <f t="shared" si="11"/>
        <v>100</v>
      </c>
      <c r="K64" s="92"/>
    </row>
    <row r="65" spans="1:11" ht="25.5" customHeight="1">
      <c r="A65" s="109" t="s">
        <v>280</v>
      </c>
      <c r="B65" s="149" t="s">
        <v>130</v>
      </c>
      <c r="C65" s="111">
        <v>3000</v>
      </c>
      <c r="D65" s="112">
        <v>3008.6</v>
      </c>
      <c r="E65" s="112">
        <v>2688.7</v>
      </c>
      <c r="F65" s="112">
        <v>2673.8</v>
      </c>
      <c r="G65" s="112">
        <f t="shared" si="12"/>
        <v>89.12666666666668</v>
      </c>
      <c r="H65" s="112">
        <f t="shared" si="13"/>
        <v>88.87190055175166</v>
      </c>
      <c r="I65" s="112">
        <f t="shared" si="14"/>
        <v>99.44582883921599</v>
      </c>
      <c r="J65" s="145">
        <f t="shared" si="11"/>
        <v>99.44582883921599</v>
      </c>
      <c r="K65" s="92"/>
    </row>
    <row r="66" spans="1:10" ht="23.25">
      <c r="A66" s="109" t="s">
        <v>281</v>
      </c>
      <c r="B66" s="340" t="s">
        <v>340</v>
      </c>
      <c r="C66" s="111">
        <v>7006</v>
      </c>
      <c r="D66" s="112">
        <v>7006</v>
      </c>
      <c r="E66" s="112">
        <v>4887.9</v>
      </c>
      <c r="F66" s="112">
        <v>4887.9</v>
      </c>
      <c r="G66" s="112">
        <f t="shared" si="12"/>
        <v>69.76734227804738</v>
      </c>
      <c r="H66" s="112">
        <f t="shared" si="13"/>
        <v>69.76734227804738</v>
      </c>
      <c r="I66" s="112">
        <f t="shared" si="14"/>
        <v>100</v>
      </c>
      <c r="J66" s="145">
        <f t="shared" si="11"/>
        <v>100</v>
      </c>
    </row>
    <row r="67" spans="1:11" ht="39.75" customHeight="1">
      <c r="A67" s="109" t="s">
        <v>282</v>
      </c>
      <c r="B67" s="149" t="s">
        <v>143</v>
      </c>
      <c r="C67" s="111">
        <v>900</v>
      </c>
      <c r="D67" s="112">
        <v>899.5</v>
      </c>
      <c r="E67" s="112">
        <v>575.3</v>
      </c>
      <c r="F67" s="112">
        <v>575.3</v>
      </c>
      <c r="G67" s="112">
        <f t="shared" si="12"/>
        <v>63.92222222222222</v>
      </c>
      <c r="H67" s="112">
        <f t="shared" si="13"/>
        <v>63.95775430794885</v>
      </c>
      <c r="I67" s="112">
        <f t="shared" si="14"/>
        <v>100</v>
      </c>
      <c r="J67" s="145">
        <f t="shared" si="11"/>
        <v>100</v>
      </c>
      <c r="K67" s="92"/>
    </row>
    <row r="68" spans="1:16" ht="27" customHeight="1">
      <c r="A68" s="109" t="s">
        <v>283</v>
      </c>
      <c r="B68" s="149" t="s">
        <v>120</v>
      </c>
      <c r="C68" s="111">
        <v>1800</v>
      </c>
      <c r="D68" s="112">
        <v>1793.7</v>
      </c>
      <c r="E68" s="112">
        <v>1315.7</v>
      </c>
      <c r="F68" s="112">
        <v>1315.7</v>
      </c>
      <c r="G68" s="112">
        <f t="shared" si="12"/>
        <v>73.09444444444445</v>
      </c>
      <c r="H68" s="112">
        <f t="shared" si="13"/>
        <v>73.35117355187602</v>
      </c>
      <c r="I68" s="112">
        <f t="shared" si="14"/>
        <v>100</v>
      </c>
      <c r="J68" s="145">
        <f t="shared" si="11"/>
        <v>100</v>
      </c>
      <c r="K68" s="341"/>
      <c r="L68" s="342"/>
      <c r="M68" s="343"/>
      <c r="N68" s="344"/>
      <c r="O68" s="344"/>
      <c r="P68" s="344"/>
    </row>
    <row r="69" spans="1:16" ht="24" customHeight="1">
      <c r="A69" s="109" t="s">
        <v>284</v>
      </c>
      <c r="B69" s="149" t="s">
        <v>187</v>
      </c>
      <c r="C69" s="111">
        <v>100</v>
      </c>
      <c r="D69" s="112">
        <v>98.2</v>
      </c>
      <c r="E69" s="112">
        <v>61.7</v>
      </c>
      <c r="F69" s="112">
        <v>61.7</v>
      </c>
      <c r="G69" s="112">
        <f t="shared" si="12"/>
        <v>61.7</v>
      </c>
      <c r="H69" s="112">
        <f t="shared" si="13"/>
        <v>62.83095723014257</v>
      </c>
      <c r="I69" s="112">
        <f t="shared" si="14"/>
        <v>100</v>
      </c>
      <c r="J69" s="145">
        <f t="shared" si="11"/>
        <v>100</v>
      </c>
      <c r="K69" s="341"/>
      <c r="L69" s="342"/>
      <c r="M69" s="343"/>
      <c r="N69" s="344"/>
      <c r="O69" s="344"/>
      <c r="P69" s="344"/>
    </row>
    <row r="70" spans="1:16" ht="24" customHeight="1">
      <c r="A70" s="109" t="s">
        <v>325</v>
      </c>
      <c r="B70" s="149" t="s">
        <v>326</v>
      </c>
      <c r="C70" s="111">
        <v>20</v>
      </c>
      <c r="D70" s="112">
        <v>20</v>
      </c>
      <c r="E70" s="112">
        <v>14.4</v>
      </c>
      <c r="F70" s="112">
        <v>14.4</v>
      </c>
      <c r="G70" s="112">
        <f t="shared" si="12"/>
        <v>72</v>
      </c>
      <c r="H70" s="112">
        <f t="shared" si="13"/>
        <v>72</v>
      </c>
      <c r="I70" s="112">
        <f t="shared" si="14"/>
        <v>100</v>
      </c>
      <c r="J70" s="145">
        <f t="shared" si="11"/>
        <v>100</v>
      </c>
      <c r="K70" s="341"/>
      <c r="L70" s="342"/>
      <c r="M70" s="343"/>
      <c r="N70" s="344"/>
      <c r="O70" s="344"/>
      <c r="P70" s="344"/>
    </row>
    <row r="71" spans="1:10" ht="21" customHeight="1">
      <c r="A71" s="345" t="s">
        <v>285</v>
      </c>
      <c r="B71" s="346" t="s">
        <v>304</v>
      </c>
      <c r="C71" s="111">
        <v>650</v>
      </c>
      <c r="D71" s="112">
        <v>650</v>
      </c>
      <c r="E71" s="112">
        <v>630.4</v>
      </c>
      <c r="F71" s="112">
        <v>614.6</v>
      </c>
      <c r="G71" s="112">
        <f t="shared" si="12"/>
        <v>94.55384615384615</v>
      </c>
      <c r="H71" s="112">
        <f t="shared" si="13"/>
        <v>94.55384615384615</v>
      </c>
      <c r="I71" s="112">
        <f t="shared" si="14"/>
        <v>97.49365482233503</v>
      </c>
      <c r="J71" s="145">
        <f t="shared" si="11"/>
        <v>97.49365482233503</v>
      </c>
    </row>
    <row r="72" spans="1:11" ht="40.5" customHeight="1">
      <c r="A72" s="345" t="s">
        <v>286</v>
      </c>
      <c r="B72" s="346" t="s">
        <v>144</v>
      </c>
      <c r="C72" s="111">
        <v>500</v>
      </c>
      <c r="D72" s="112">
        <v>500</v>
      </c>
      <c r="E72" s="112">
        <v>284.1</v>
      </c>
      <c r="F72" s="112">
        <v>276.3</v>
      </c>
      <c r="G72" s="112">
        <f t="shared" si="12"/>
        <v>55.26</v>
      </c>
      <c r="H72" s="112">
        <f t="shared" si="13"/>
        <v>55.26</v>
      </c>
      <c r="I72" s="112">
        <f t="shared" si="14"/>
        <v>97.2544878563886</v>
      </c>
      <c r="J72" s="145">
        <f t="shared" si="11"/>
        <v>97.2544878563886</v>
      </c>
      <c r="K72" s="92"/>
    </row>
    <row r="73" spans="1:11" ht="72" customHeight="1">
      <c r="A73" s="345" t="s">
        <v>322</v>
      </c>
      <c r="B73" s="346" t="s">
        <v>323</v>
      </c>
      <c r="C73" s="111">
        <v>590</v>
      </c>
      <c r="D73" s="112">
        <v>620</v>
      </c>
      <c r="E73" s="112">
        <v>453.5</v>
      </c>
      <c r="F73" s="112">
        <v>307.5</v>
      </c>
      <c r="G73" s="112">
        <f t="shared" si="12"/>
        <v>52.118644067796616</v>
      </c>
      <c r="H73" s="112">
        <f t="shared" si="13"/>
        <v>49.596774193548384</v>
      </c>
      <c r="I73" s="112">
        <f t="shared" si="14"/>
        <v>67.80595369349504</v>
      </c>
      <c r="J73" s="145">
        <f t="shared" si="11"/>
        <v>67.80595369349504</v>
      </c>
      <c r="K73" s="92"/>
    </row>
    <row r="74" spans="1:11" ht="25.5" customHeight="1">
      <c r="A74" s="345" t="s">
        <v>287</v>
      </c>
      <c r="B74" s="347" t="s">
        <v>121</v>
      </c>
      <c r="C74" s="111">
        <v>138.1</v>
      </c>
      <c r="D74" s="112">
        <v>89.2</v>
      </c>
      <c r="E74" s="112">
        <v>80.4</v>
      </c>
      <c r="F74" s="112">
        <v>17.5</v>
      </c>
      <c r="G74" s="112">
        <f t="shared" si="12"/>
        <v>12.671976828385228</v>
      </c>
      <c r="H74" s="112">
        <f t="shared" si="13"/>
        <v>19.618834080717487</v>
      </c>
      <c r="I74" s="112">
        <f t="shared" si="14"/>
        <v>21.766169154228855</v>
      </c>
      <c r="J74" s="145">
        <f t="shared" si="11"/>
        <v>21.766169154228855</v>
      </c>
      <c r="K74" s="92"/>
    </row>
    <row r="75" spans="1:11" ht="42" customHeight="1">
      <c r="A75" s="345" t="s">
        <v>139</v>
      </c>
      <c r="B75" s="307" t="s">
        <v>341</v>
      </c>
      <c r="C75" s="111">
        <v>15.8</v>
      </c>
      <c r="D75" s="112">
        <v>15.8</v>
      </c>
      <c r="E75" s="112">
        <v>4.5</v>
      </c>
      <c r="F75" s="112">
        <v>4.5</v>
      </c>
      <c r="G75" s="112">
        <f t="shared" si="12"/>
        <v>28.481012658227844</v>
      </c>
      <c r="H75" s="112">
        <f t="shared" si="13"/>
        <v>28.481012658227844</v>
      </c>
      <c r="I75" s="112">
        <f t="shared" si="14"/>
        <v>100</v>
      </c>
      <c r="J75" s="145">
        <f t="shared" si="11"/>
        <v>100</v>
      </c>
      <c r="K75" s="92"/>
    </row>
    <row r="76" spans="1:11" ht="21.75" customHeight="1">
      <c r="A76" s="345" t="s">
        <v>288</v>
      </c>
      <c r="B76" s="347" t="s">
        <v>122</v>
      </c>
      <c r="C76" s="111">
        <v>2</v>
      </c>
      <c r="D76" s="112">
        <v>2</v>
      </c>
      <c r="E76" s="112">
        <v>1.7</v>
      </c>
      <c r="F76" s="112">
        <v>0.8</v>
      </c>
      <c r="G76" s="112">
        <f t="shared" si="12"/>
        <v>40</v>
      </c>
      <c r="H76" s="112">
        <f t="shared" si="13"/>
        <v>40</v>
      </c>
      <c r="I76" s="112">
        <f t="shared" si="14"/>
        <v>47.05882352941177</v>
      </c>
      <c r="J76" s="145">
        <f t="shared" si="11"/>
        <v>47.05882352941177</v>
      </c>
      <c r="K76" s="92"/>
    </row>
    <row r="77" spans="1:11" ht="48.75" customHeight="1">
      <c r="A77" s="105" t="s">
        <v>289</v>
      </c>
      <c r="B77" s="150" t="s">
        <v>260</v>
      </c>
      <c r="C77" s="90">
        <f>C78+C79+C80+C81+C82+C83</f>
        <v>183</v>
      </c>
      <c r="D77" s="90">
        <f>D78+D79+D80+D81+D82+D83</f>
        <v>183</v>
      </c>
      <c r="E77" s="90">
        <f>E78+E79+E80+E81+E82+E83</f>
        <v>170.7</v>
      </c>
      <c r="F77" s="90">
        <f>F78+F79+F80+F81+F82</f>
        <v>147.79999999999998</v>
      </c>
      <c r="G77" s="90">
        <f aca="true" t="shared" si="15" ref="G77:G84">F77/C77*100</f>
        <v>80.76502732240436</v>
      </c>
      <c r="H77" s="90">
        <f aca="true" t="shared" si="16" ref="H77:H84">F77/D77*100</f>
        <v>80.76502732240436</v>
      </c>
      <c r="I77" s="90">
        <f aca="true" t="shared" si="17" ref="I77:I84">F77/E77*100</f>
        <v>86.58465143526655</v>
      </c>
      <c r="J77" s="90">
        <f t="shared" si="11"/>
        <v>86.58465143526655</v>
      </c>
      <c r="K77" s="92"/>
    </row>
    <row r="78" spans="1:11" ht="39.75" customHeight="1">
      <c r="A78" s="109" t="s">
        <v>290</v>
      </c>
      <c r="B78" s="151" t="s">
        <v>123</v>
      </c>
      <c r="C78" s="145">
        <v>172</v>
      </c>
      <c r="D78" s="145">
        <v>172</v>
      </c>
      <c r="E78" s="145">
        <v>161.5</v>
      </c>
      <c r="F78" s="145">
        <v>140.1</v>
      </c>
      <c r="G78" s="112">
        <f t="shared" si="15"/>
        <v>81.45348837209302</v>
      </c>
      <c r="H78" s="112">
        <f t="shared" si="16"/>
        <v>81.45348837209302</v>
      </c>
      <c r="I78" s="91">
        <f t="shared" si="17"/>
        <v>86.74922600619195</v>
      </c>
      <c r="J78" s="146">
        <f t="shared" si="11"/>
        <v>86.74922600619195</v>
      </c>
      <c r="K78" s="92"/>
    </row>
    <row r="79" spans="1:11" ht="44.25" customHeight="1">
      <c r="A79" s="109" t="s">
        <v>291</v>
      </c>
      <c r="B79" s="151" t="s">
        <v>305</v>
      </c>
      <c r="C79" s="145">
        <v>5</v>
      </c>
      <c r="D79" s="145">
        <v>5</v>
      </c>
      <c r="E79" s="145">
        <v>3.7</v>
      </c>
      <c r="F79" s="145">
        <v>2.2</v>
      </c>
      <c r="G79" s="112">
        <f t="shared" si="15"/>
        <v>44.00000000000001</v>
      </c>
      <c r="H79" s="112">
        <f t="shared" si="16"/>
        <v>44.00000000000001</v>
      </c>
      <c r="I79" s="91">
        <f t="shared" si="17"/>
        <v>59.45945945945946</v>
      </c>
      <c r="J79" s="146">
        <f t="shared" si="11"/>
        <v>59.45945945945946</v>
      </c>
      <c r="K79" s="92"/>
    </row>
    <row r="80" spans="1:11" ht="42" customHeight="1">
      <c r="A80" s="109" t="s">
        <v>292</v>
      </c>
      <c r="B80" s="151" t="s">
        <v>118</v>
      </c>
      <c r="C80" s="145">
        <v>2</v>
      </c>
      <c r="D80" s="145">
        <v>2</v>
      </c>
      <c r="E80" s="145">
        <v>1.5</v>
      </c>
      <c r="F80" s="145">
        <v>1.5</v>
      </c>
      <c r="G80" s="112">
        <f t="shared" si="15"/>
        <v>75</v>
      </c>
      <c r="H80" s="112">
        <f t="shared" si="16"/>
        <v>75</v>
      </c>
      <c r="I80" s="91">
        <f t="shared" si="17"/>
        <v>100</v>
      </c>
      <c r="J80" s="146">
        <f>F80/E80*100</f>
        <v>100</v>
      </c>
      <c r="K80" s="92"/>
    </row>
    <row r="81" spans="1:11" ht="53.25" customHeight="1">
      <c r="A81" s="109" t="s">
        <v>293</v>
      </c>
      <c r="B81" s="151" t="s">
        <v>145</v>
      </c>
      <c r="C81" s="145">
        <v>1.5</v>
      </c>
      <c r="D81" s="145">
        <v>1.5</v>
      </c>
      <c r="E81" s="145">
        <v>1.5</v>
      </c>
      <c r="F81" s="145">
        <v>1.5</v>
      </c>
      <c r="G81" s="112">
        <f t="shared" si="15"/>
        <v>100</v>
      </c>
      <c r="H81" s="112">
        <f t="shared" si="16"/>
        <v>100</v>
      </c>
      <c r="I81" s="91">
        <f t="shared" si="17"/>
        <v>100</v>
      </c>
      <c r="J81" s="146">
        <f>F81/E81*100</f>
        <v>100</v>
      </c>
      <c r="K81" s="92"/>
    </row>
    <row r="82" spans="1:11" ht="43.5" customHeight="1">
      <c r="A82" s="109" t="s">
        <v>294</v>
      </c>
      <c r="B82" s="151" t="s">
        <v>119</v>
      </c>
      <c r="C82" s="145">
        <v>2.5</v>
      </c>
      <c r="D82" s="145">
        <v>2.5</v>
      </c>
      <c r="E82" s="145">
        <v>2.5</v>
      </c>
      <c r="F82" s="145">
        <v>2.5</v>
      </c>
      <c r="G82" s="112">
        <f t="shared" si="15"/>
        <v>100</v>
      </c>
      <c r="H82" s="112">
        <f t="shared" si="16"/>
        <v>100</v>
      </c>
      <c r="I82" s="91">
        <f t="shared" si="17"/>
        <v>100</v>
      </c>
      <c r="J82" s="146">
        <f>F82/E82*100</f>
        <v>100</v>
      </c>
      <c r="K82" s="92"/>
    </row>
    <row r="83" spans="1:11" ht="93" customHeight="1" hidden="1">
      <c r="A83" s="109" t="s">
        <v>140</v>
      </c>
      <c r="B83" s="151" t="s">
        <v>141</v>
      </c>
      <c r="C83" s="145"/>
      <c r="D83" s="145"/>
      <c r="E83" s="145"/>
      <c r="F83" s="145"/>
      <c r="G83" s="112"/>
      <c r="H83" s="112"/>
      <c r="I83" s="91"/>
      <c r="J83" s="146"/>
      <c r="K83" s="92"/>
    </row>
    <row r="84" spans="1:11" ht="51.75" customHeight="1">
      <c r="A84" s="152" t="s">
        <v>295</v>
      </c>
      <c r="B84" s="335" t="s">
        <v>342</v>
      </c>
      <c r="C84" s="114">
        <v>2113.1</v>
      </c>
      <c r="D84" s="91">
        <v>2149.6</v>
      </c>
      <c r="E84" s="91">
        <v>2011.7</v>
      </c>
      <c r="F84" s="91">
        <v>1693</v>
      </c>
      <c r="G84" s="91">
        <f t="shared" si="15"/>
        <v>80.1192560692821</v>
      </c>
      <c r="H84" s="91">
        <f t="shared" si="16"/>
        <v>78.75883885374023</v>
      </c>
      <c r="I84" s="91">
        <f t="shared" si="17"/>
        <v>84.1576775861212</v>
      </c>
      <c r="J84" s="91">
        <f t="shared" si="11"/>
        <v>84.1576775861212</v>
      </c>
      <c r="K84" s="92"/>
    </row>
    <row r="85" spans="1:10" ht="56.25" customHeight="1" hidden="1">
      <c r="A85" s="109" t="s">
        <v>218</v>
      </c>
      <c r="B85" s="149" t="s">
        <v>2</v>
      </c>
      <c r="C85" s="153">
        <v>133</v>
      </c>
      <c r="D85" s="153">
        <v>133</v>
      </c>
      <c r="E85" s="153">
        <v>66.5</v>
      </c>
      <c r="F85" s="91">
        <v>73.7</v>
      </c>
      <c r="G85" s="91">
        <f aca="true" t="shared" si="18" ref="G85:G93">F85/C85*100</f>
        <v>55.413533834586474</v>
      </c>
      <c r="H85" s="91">
        <f aca="true" t="shared" si="19" ref="H85:H93">F85/D85*100</f>
        <v>55.413533834586474</v>
      </c>
      <c r="I85" s="91">
        <f aca="true" t="shared" si="20" ref="I85:I93">F85/E85*100</f>
        <v>110.82706766917295</v>
      </c>
      <c r="J85" s="91"/>
    </row>
    <row r="86" spans="1:10" ht="56.25" customHeight="1" hidden="1">
      <c r="A86" s="109">
        <v>1111</v>
      </c>
      <c r="B86" s="151" t="s">
        <v>219</v>
      </c>
      <c r="C86" s="153">
        <v>922</v>
      </c>
      <c r="D86" s="153">
        <v>922</v>
      </c>
      <c r="E86" s="153">
        <v>446</v>
      </c>
      <c r="F86" s="91">
        <v>430.7</v>
      </c>
      <c r="G86" s="91">
        <f t="shared" si="18"/>
        <v>46.713665943600866</v>
      </c>
      <c r="H86" s="91">
        <f t="shared" si="19"/>
        <v>46.713665943600866</v>
      </c>
      <c r="I86" s="91">
        <f t="shared" si="20"/>
        <v>96.5695067264574</v>
      </c>
      <c r="J86" s="91"/>
    </row>
    <row r="87" spans="1:10" ht="56.25" customHeight="1" hidden="1">
      <c r="A87" s="109">
        <v>1111</v>
      </c>
      <c r="B87" s="151" t="s">
        <v>212</v>
      </c>
      <c r="C87" s="154">
        <v>23.3</v>
      </c>
      <c r="D87" s="154">
        <v>23.3</v>
      </c>
      <c r="E87" s="154">
        <v>11.6</v>
      </c>
      <c r="F87" s="91">
        <v>20.8</v>
      </c>
      <c r="G87" s="91">
        <f t="shared" si="18"/>
        <v>89.27038626609442</v>
      </c>
      <c r="H87" s="91">
        <f t="shared" si="19"/>
        <v>89.27038626609442</v>
      </c>
      <c r="I87" s="91">
        <f t="shared" si="20"/>
        <v>179.31034482758622</v>
      </c>
      <c r="J87" s="91"/>
    </row>
    <row r="88" spans="1:10" ht="56.25" customHeight="1" hidden="1">
      <c r="A88" s="109" t="s">
        <v>220</v>
      </c>
      <c r="B88" s="151" t="s">
        <v>200</v>
      </c>
      <c r="C88" s="154">
        <v>34.4</v>
      </c>
      <c r="D88" s="154">
        <v>33.6</v>
      </c>
      <c r="E88" s="154">
        <v>26</v>
      </c>
      <c r="F88" s="91">
        <v>21.9</v>
      </c>
      <c r="G88" s="91">
        <f t="shared" si="18"/>
        <v>63.662790697674424</v>
      </c>
      <c r="H88" s="91">
        <f t="shared" si="19"/>
        <v>65.17857142857142</v>
      </c>
      <c r="I88" s="91">
        <f t="shared" si="20"/>
        <v>84.23076923076923</v>
      </c>
      <c r="J88" s="91"/>
    </row>
    <row r="89" spans="1:10" ht="56.25" customHeight="1" hidden="1">
      <c r="A89" s="109" t="s">
        <v>220</v>
      </c>
      <c r="B89" s="151" t="s">
        <v>206</v>
      </c>
      <c r="C89" s="154">
        <v>11.5</v>
      </c>
      <c r="D89" s="154">
        <v>11.5</v>
      </c>
      <c r="E89" s="154">
        <v>8.5</v>
      </c>
      <c r="F89" s="91">
        <v>7.2</v>
      </c>
      <c r="G89" s="91">
        <f t="shared" si="18"/>
        <v>62.60869565217392</v>
      </c>
      <c r="H89" s="91">
        <f t="shared" si="19"/>
        <v>62.60869565217392</v>
      </c>
      <c r="I89" s="91">
        <f t="shared" si="20"/>
        <v>84.70588235294117</v>
      </c>
      <c r="J89" s="91"/>
    </row>
    <row r="90" spans="1:10" ht="35.25" customHeight="1" hidden="1">
      <c r="A90" s="109" t="s">
        <v>220</v>
      </c>
      <c r="B90" s="151" t="s">
        <v>216</v>
      </c>
      <c r="C90" s="154">
        <v>15.3</v>
      </c>
      <c r="D90" s="154">
        <v>16.1</v>
      </c>
      <c r="E90" s="154">
        <v>10.8</v>
      </c>
      <c r="F90" s="91">
        <v>9.8</v>
      </c>
      <c r="G90" s="91">
        <f t="shared" si="18"/>
        <v>64.05228758169935</v>
      </c>
      <c r="H90" s="91">
        <f t="shared" si="19"/>
        <v>60.86956521739131</v>
      </c>
      <c r="I90" s="91">
        <f t="shared" si="20"/>
        <v>90.74074074074075</v>
      </c>
      <c r="J90" s="91"/>
    </row>
    <row r="91" spans="1:10" ht="24.75" customHeight="1" hidden="1">
      <c r="A91" s="109" t="s">
        <v>218</v>
      </c>
      <c r="B91" s="151" t="s">
        <v>216</v>
      </c>
      <c r="C91" s="154"/>
      <c r="D91" s="154"/>
      <c r="E91" s="154"/>
      <c r="F91" s="91">
        <v>2.6</v>
      </c>
      <c r="G91" s="91" t="e">
        <f t="shared" si="18"/>
        <v>#DIV/0!</v>
      </c>
      <c r="H91" s="91" t="e">
        <f t="shared" si="19"/>
        <v>#DIV/0!</v>
      </c>
      <c r="I91" s="91" t="e">
        <f t="shared" si="20"/>
        <v>#DIV/0!</v>
      </c>
      <c r="J91" s="91"/>
    </row>
    <row r="92" spans="1:10" ht="31.5" customHeight="1" hidden="1">
      <c r="A92" s="109" t="s">
        <v>218</v>
      </c>
      <c r="B92" s="151" t="s">
        <v>204</v>
      </c>
      <c r="C92" s="154">
        <v>46</v>
      </c>
      <c r="D92" s="154">
        <v>46</v>
      </c>
      <c r="E92" s="154">
        <v>23</v>
      </c>
      <c r="F92" s="91">
        <v>38.7</v>
      </c>
      <c r="G92" s="91">
        <f t="shared" si="18"/>
        <v>84.1304347826087</v>
      </c>
      <c r="H92" s="91">
        <f t="shared" si="19"/>
        <v>84.1304347826087</v>
      </c>
      <c r="I92" s="91">
        <f t="shared" si="20"/>
        <v>168.2608695652174</v>
      </c>
      <c r="J92" s="91"/>
    </row>
    <row r="93" spans="1:10" ht="96" customHeight="1">
      <c r="A93" s="109" t="s">
        <v>335</v>
      </c>
      <c r="B93" s="307" t="s">
        <v>343</v>
      </c>
      <c r="C93" s="113">
        <v>120.3</v>
      </c>
      <c r="D93" s="113">
        <v>182.6</v>
      </c>
      <c r="E93" s="113">
        <v>168.8</v>
      </c>
      <c r="F93" s="288">
        <v>153.6</v>
      </c>
      <c r="G93" s="288">
        <f t="shared" si="18"/>
        <v>127.68079800498752</v>
      </c>
      <c r="H93" s="288">
        <f t="shared" si="19"/>
        <v>84.118291347207</v>
      </c>
      <c r="I93" s="288">
        <f t="shared" si="20"/>
        <v>90.99526066350711</v>
      </c>
      <c r="J93" s="288">
        <f>F93/E93*100</f>
        <v>90.99526066350711</v>
      </c>
    </row>
    <row r="94" spans="1:11" ht="48.75" customHeight="1">
      <c r="A94" s="152" t="s">
        <v>296</v>
      </c>
      <c r="B94" s="155" t="s">
        <v>186</v>
      </c>
      <c r="C94" s="114">
        <v>20</v>
      </c>
      <c r="D94" s="91">
        <v>23</v>
      </c>
      <c r="E94" s="91">
        <v>21.5</v>
      </c>
      <c r="F94" s="91">
        <v>14.2</v>
      </c>
      <c r="G94" s="91">
        <f aca="true" t="shared" si="21" ref="G94:G109">F94/C94*100</f>
        <v>71</v>
      </c>
      <c r="H94" s="91">
        <f aca="true" t="shared" si="22" ref="H94:H109">F94/D94*100</f>
        <v>61.73913043478261</v>
      </c>
      <c r="I94" s="91">
        <f aca="true" t="shared" si="23" ref="I94:I109">F94/E94*100</f>
        <v>66.04651162790698</v>
      </c>
      <c r="J94" s="91">
        <f>F94/E94*100</f>
        <v>66.04651162790698</v>
      </c>
      <c r="K94" s="92"/>
    </row>
    <row r="95" spans="1:11" ht="44.25" customHeight="1">
      <c r="A95" s="152" t="s">
        <v>297</v>
      </c>
      <c r="B95" s="335" t="s">
        <v>344</v>
      </c>
      <c r="C95" s="114">
        <v>2700</v>
      </c>
      <c r="D95" s="91">
        <v>2700</v>
      </c>
      <c r="E95" s="91">
        <v>1910.2</v>
      </c>
      <c r="F95" s="91">
        <v>1902.4</v>
      </c>
      <c r="G95" s="91">
        <f t="shared" si="21"/>
        <v>70.45925925925927</v>
      </c>
      <c r="H95" s="91">
        <f t="shared" si="22"/>
        <v>70.45925925925927</v>
      </c>
      <c r="I95" s="91">
        <f t="shared" si="23"/>
        <v>99.59166579415768</v>
      </c>
      <c r="J95" s="91">
        <f>F95/E95*100</f>
        <v>99.59166579415768</v>
      </c>
      <c r="K95" s="92"/>
    </row>
    <row r="96" spans="1:10" s="96" customFormat="1" ht="23.25" hidden="1">
      <c r="A96" s="156">
        <v>100000</v>
      </c>
      <c r="B96" s="157" t="s">
        <v>19</v>
      </c>
      <c r="C96" s="128"/>
      <c r="D96" s="158"/>
      <c r="E96" s="158"/>
      <c r="F96" s="158"/>
      <c r="G96" s="159" t="e">
        <f t="shared" si="21"/>
        <v>#DIV/0!</v>
      </c>
      <c r="H96" s="159" t="e">
        <f t="shared" si="22"/>
        <v>#DIV/0!</v>
      </c>
      <c r="I96" s="159" t="e">
        <f t="shared" si="23"/>
        <v>#DIV/0!</v>
      </c>
      <c r="J96" s="160"/>
    </row>
    <row r="97" spans="1:11" s="108" customFormat="1" ht="30.75" customHeight="1">
      <c r="A97" s="161">
        <v>110000</v>
      </c>
      <c r="B97" s="106" t="s">
        <v>105</v>
      </c>
      <c r="C97" s="95">
        <v>2925.2</v>
      </c>
      <c r="D97" s="95">
        <v>2984.2</v>
      </c>
      <c r="E97" s="95">
        <v>2868.6</v>
      </c>
      <c r="F97" s="95">
        <v>2275.4</v>
      </c>
      <c r="G97" s="90">
        <f t="shared" si="21"/>
        <v>77.78613428141666</v>
      </c>
      <c r="H97" s="90">
        <f t="shared" si="22"/>
        <v>76.24824073453522</v>
      </c>
      <c r="I97" s="90">
        <f t="shared" si="23"/>
        <v>79.32092309837552</v>
      </c>
      <c r="J97" s="90">
        <f>F97/E97*100</f>
        <v>79.32092309837552</v>
      </c>
      <c r="K97" s="107"/>
    </row>
    <row r="98" spans="1:10" s="130" customFormat="1" ht="21" customHeight="1" hidden="1">
      <c r="A98" s="162" t="s">
        <v>218</v>
      </c>
      <c r="B98" s="163" t="s">
        <v>221</v>
      </c>
      <c r="C98" s="133">
        <v>99</v>
      </c>
      <c r="D98" s="133">
        <v>99</v>
      </c>
      <c r="E98" s="133">
        <v>49.5</v>
      </c>
      <c r="F98" s="133">
        <v>61.8</v>
      </c>
      <c r="G98" s="112">
        <f t="shared" si="21"/>
        <v>62.42424242424243</v>
      </c>
      <c r="H98" s="112">
        <f t="shared" si="22"/>
        <v>62.42424242424243</v>
      </c>
      <c r="I98" s="112">
        <f t="shared" si="23"/>
        <v>124.84848484848486</v>
      </c>
      <c r="J98" s="119"/>
    </row>
    <row r="99" spans="1:10" s="130" customFormat="1" ht="21" customHeight="1" hidden="1">
      <c r="A99" s="162" t="s">
        <v>222</v>
      </c>
      <c r="B99" s="163" t="s">
        <v>223</v>
      </c>
      <c r="C99" s="134">
        <v>798.7</v>
      </c>
      <c r="D99" s="134">
        <v>798.7</v>
      </c>
      <c r="E99" s="134">
        <v>470.5</v>
      </c>
      <c r="F99" s="134">
        <v>438.8</v>
      </c>
      <c r="G99" s="112">
        <f t="shared" si="21"/>
        <v>54.939276324026544</v>
      </c>
      <c r="H99" s="112">
        <f t="shared" si="22"/>
        <v>54.939276324026544</v>
      </c>
      <c r="I99" s="112">
        <f t="shared" si="23"/>
        <v>93.2624867162593</v>
      </c>
      <c r="J99" s="119"/>
    </row>
    <row r="100" spans="1:10" s="130" customFormat="1" ht="21" customHeight="1" hidden="1">
      <c r="A100" s="162" t="s">
        <v>218</v>
      </c>
      <c r="B100" s="163" t="s">
        <v>223</v>
      </c>
      <c r="C100" s="133">
        <v>49.4</v>
      </c>
      <c r="D100" s="133">
        <v>49.4</v>
      </c>
      <c r="E100" s="133">
        <v>24.7</v>
      </c>
      <c r="F100" s="133">
        <v>33.9</v>
      </c>
      <c r="G100" s="112">
        <f t="shared" si="21"/>
        <v>68.62348178137651</v>
      </c>
      <c r="H100" s="112">
        <f t="shared" si="22"/>
        <v>68.62348178137651</v>
      </c>
      <c r="I100" s="112">
        <f t="shared" si="23"/>
        <v>137.24696356275302</v>
      </c>
      <c r="J100" s="119"/>
    </row>
    <row r="101" spans="1:10" s="130" customFormat="1" ht="21" customHeight="1" hidden="1">
      <c r="A101" s="162" t="s">
        <v>224</v>
      </c>
      <c r="B101" s="163" t="s">
        <v>216</v>
      </c>
      <c r="C101" s="133">
        <v>9.4</v>
      </c>
      <c r="D101" s="133">
        <v>9.4</v>
      </c>
      <c r="E101" s="133">
        <v>5.6</v>
      </c>
      <c r="F101" s="133">
        <v>4.9</v>
      </c>
      <c r="G101" s="112">
        <f t="shared" si="21"/>
        <v>52.12765957446809</v>
      </c>
      <c r="H101" s="112">
        <f t="shared" si="22"/>
        <v>52.12765957446809</v>
      </c>
      <c r="I101" s="112">
        <f t="shared" si="23"/>
        <v>87.50000000000001</v>
      </c>
      <c r="J101" s="119"/>
    </row>
    <row r="102" spans="1:10" s="130" customFormat="1" ht="48.75" customHeight="1" hidden="1">
      <c r="A102" s="164">
        <v>110103</v>
      </c>
      <c r="B102" s="165" t="s">
        <v>91</v>
      </c>
      <c r="C102" s="166">
        <v>15</v>
      </c>
      <c r="D102" s="166">
        <v>15</v>
      </c>
      <c r="E102" s="166">
        <v>6.3</v>
      </c>
      <c r="F102" s="166">
        <v>5.7</v>
      </c>
      <c r="G102" s="166">
        <f t="shared" si="21"/>
        <v>38</v>
      </c>
      <c r="H102" s="166">
        <f t="shared" si="22"/>
        <v>38</v>
      </c>
      <c r="I102" s="166">
        <f t="shared" si="23"/>
        <v>90.47619047619048</v>
      </c>
      <c r="J102" s="119"/>
    </row>
    <row r="103" spans="1:10" s="130" customFormat="1" ht="23.25" hidden="1">
      <c r="A103" s="164">
        <v>110201</v>
      </c>
      <c r="B103" s="165" t="s">
        <v>3</v>
      </c>
      <c r="C103" s="166">
        <v>441.8</v>
      </c>
      <c r="D103" s="166">
        <v>441.8</v>
      </c>
      <c r="E103" s="166">
        <v>253.2</v>
      </c>
      <c r="F103" s="166">
        <v>233.7</v>
      </c>
      <c r="G103" s="166">
        <f t="shared" si="21"/>
        <v>52.89723856948845</v>
      </c>
      <c r="H103" s="166">
        <f t="shared" si="22"/>
        <v>52.89723856948845</v>
      </c>
      <c r="I103" s="166">
        <f t="shared" si="23"/>
        <v>92.29857819905213</v>
      </c>
      <c r="J103" s="119"/>
    </row>
    <row r="104" spans="1:10" s="130" customFormat="1" ht="21" customHeight="1" hidden="1">
      <c r="A104" s="162" t="s">
        <v>222</v>
      </c>
      <c r="B104" s="163" t="s">
        <v>223</v>
      </c>
      <c r="C104" s="134">
        <v>396.7</v>
      </c>
      <c r="D104" s="134">
        <v>396.7</v>
      </c>
      <c r="E104" s="134">
        <v>216.2</v>
      </c>
      <c r="F104" s="134">
        <v>216.1</v>
      </c>
      <c r="G104" s="112">
        <f t="shared" si="21"/>
        <v>54.47441391479707</v>
      </c>
      <c r="H104" s="112">
        <f t="shared" si="22"/>
        <v>54.47441391479707</v>
      </c>
      <c r="I104" s="112">
        <f t="shared" si="23"/>
        <v>99.95374653098983</v>
      </c>
      <c r="J104" s="119"/>
    </row>
    <row r="105" spans="1:10" s="130" customFormat="1" ht="23.25" hidden="1">
      <c r="A105" s="162" t="s">
        <v>224</v>
      </c>
      <c r="B105" s="167" t="s">
        <v>196</v>
      </c>
      <c r="C105" s="91">
        <v>10.6</v>
      </c>
      <c r="D105" s="91">
        <v>10.6</v>
      </c>
      <c r="E105" s="91">
        <v>6.8</v>
      </c>
      <c r="F105" s="91">
        <v>5.4</v>
      </c>
      <c r="G105" s="112">
        <f t="shared" si="21"/>
        <v>50.943396226415096</v>
      </c>
      <c r="H105" s="112">
        <f t="shared" si="22"/>
        <v>50.943396226415096</v>
      </c>
      <c r="I105" s="112">
        <f t="shared" si="23"/>
        <v>79.41176470588236</v>
      </c>
      <c r="J105" s="119"/>
    </row>
    <row r="106" spans="1:10" s="130" customFormat="1" ht="23.25" hidden="1">
      <c r="A106" s="162" t="s">
        <v>224</v>
      </c>
      <c r="B106" s="167" t="s">
        <v>200</v>
      </c>
      <c r="C106" s="91">
        <v>15.7</v>
      </c>
      <c r="D106" s="91">
        <v>15.7</v>
      </c>
      <c r="E106" s="91">
        <v>13.7</v>
      </c>
      <c r="F106" s="91">
        <v>11.6</v>
      </c>
      <c r="G106" s="112">
        <f t="shared" si="21"/>
        <v>73.88535031847134</v>
      </c>
      <c r="H106" s="112">
        <f t="shared" si="22"/>
        <v>73.88535031847134</v>
      </c>
      <c r="I106" s="112">
        <f t="shared" si="23"/>
        <v>84.67153284671532</v>
      </c>
      <c r="J106" s="119"/>
    </row>
    <row r="107" spans="1:10" s="130" customFormat="1" ht="33" customHeight="1" hidden="1">
      <c r="A107" s="164">
        <v>110204</v>
      </c>
      <c r="B107" s="165" t="s">
        <v>92</v>
      </c>
      <c r="C107" s="166">
        <v>290.7</v>
      </c>
      <c r="D107" s="166">
        <v>337.7</v>
      </c>
      <c r="E107" s="166">
        <v>245.1</v>
      </c>
      <c r="F107" s="166">
        <v>124</v>
      </c>
      <c r="G107" s="166">
        <f t="shared" si="21"/>
        <v>42.65565875472996</v>
      </c>
      <c r="H107" s="166">
        <f t="shared" si="22"/>
        <v>36.71898134438851</v>
      </c>
      <c r="I107" s="166">
        <f t="shared" si="23"/>
        <v>50.591595267237864</v>
      </c>
      <c r="J107" s="119"/>
    </row>
    <row r="108" spans="1:10" s="130" customFormat="1" ht="33" customHeight="1" hidden="1">
      <c r="A108" s="164">
        <v>110205</v>
      </c>
      <c r="B108" s="165" t="s">
        <v>93</v>
      </c>
      <c r="C108" s="166">
        <v>248.1</v>
      </c>
      <c r="D108" s="166">
        <v>228.1</v>
      </c>
      <c r="E108" s="166">
        <v>173</v>
      </c>
      <c r="F108" s="166">
        <v>135.1</v>
      </c>
      <c r="G108" s="166">
        <f t="shared" si="21"/>
        <v>54.45384925433293</v>
      </c>
      <c r="H108" s="166">
        <f t="shared" si="22"/>
        <v>59.228408592722495</v>
      </c>
      <c r="I108" s="166">
        <f t="shared" si="23"/>
        <v>78.09248554913295</v>
      </c>
      <c r="J108" s="119"/>
    </row>
    <row r="109" spans="1:10" s="130" customFormat="1" ht="57" customHeight="1" hidden="1">
      <c r="A109" s="164">
        <v>110206</v>
      </c>
      <c r="B109" s="165" t="s">
        <v>89</v>
      </c>
      <c r="C109" s="166">
        <v>0</v>
      </c>
      <c r="D109" s="166">
        <v>11</v>
      </c>
      <c r="E109" s="166">
        <v>6</v>
      </c>
      <c r="F109" s="166">
        <v>6</v>
      </c>
      <c r="G109" s="166" t="e">
        <f t="shared" si="21"/>
        <v>#DIV/0!</v>
      </c>
      <c r="H109" s="166">
        <f t="shared" si="22"/>
        <v>54.54545454545454</v>
      </c>
      <c r="I109" s="166">
        <f t="shared" si="23"/>
        <v>100</v>
      </c>
      <c r="J109" s="119"/>
    </row>
    <row r="110" spans="1:10" s="130" customFormat="1" ht="23.25" hidden="1">
      <c r="A110" s="164">
        <v>110300</v>
      </c>
      <c r="B110" s="165" t="s">
        <v>95</v>
      </c>
      <c r="C110" s="166">
        <v>1</v>
      </c>
      <c r="D110" s="166"/>
      <c r="E110" s="166"/>
      <c r="F110" s="166"/>
      <c r="G110" s="166"/>
      <c r="H110" s="166"/>
      <c r="I110" s="166"/>
      <c r="J110" s="119"/>
    </row>
    <row r="111" spans="1:10" s="130" customFormat="1" ht="23.25" hidden="1">
      <c r="A111" s="164">
        <v>110502</v>
      </c>
      <c r="B111" s="165" t="s">
        <v>94</v>
      </c>
      <c r="C111" s="166">
        <v>50.1</v>
      </c>
      <c r="D111" s="166">
        <v>50.1</v>
      </c>
      <c r="E111" s="166">
        <v>26.1</v>
      </c>
      <c r="F111" s="166">
        <v>17.8</v>
      </c>
      <c r="G111" s="166">
        <f>F111/C111*100</f>
        <v>35.528942115768466</v>
      </c>
      <c r="H111" s="166">
        <f>F111/D111*100</f>
        <v>35.528942115768466</v>
      </c>
      <c r="I111" s="166">
        <f aca="true" t="shared" si="24" ref="I111:I130">F111/E111*100</f>
        <v>68.19923371647509</v>
      </c>
      <c r="J111" s="119"/>
    </row>
    <row r="112" spans="1:11" s="96" customFormat="1" ht="28.5" customHeight="1">
      <c r="A112" s="161">
        <v>120000</v>
      </c>
      <c r="B112" s="168" t="s">
        <v>106</v>
      </c>
      <c r="C112" s="95">
        <v>20</v>
      </c>
      <c r="D112" s="95">
        <v>30</v>
      </c>
      <c r="E112" s="95">
        <v>30</v>
      </c>
      <c r="F112" s="95">
        <v>27.8</v>
      </c>
      <c r="G112" s="90">
        <v>27.8</v>
      </c>
      <c r="H112" s="90">
        <f>F112/D112*100</f>
        <v>92.66666666666666</v>
      </c>
      <c r="I112" s="90">
        <f t="shared" si="24"/>
        <v>92.66666666666666</v>
      </c>
      <c r="J112" s="90">
        <f>F112/E112*100</f>
        <v>92.66666666666666</v>
      </c>
      <c r="K112" s="129"/>
    </row>
    <row r="113" spans="1:11" ht="25.5" customHeight="1" hidden="1">
      <c r="A113" s="99"/>
      <c r="B113" s="169"/>
      <c r="C113" s="145"/>
      <c r="D113" s="145"/>
      <c r="E113" s="145"/>
      <c r="F113" s="145"/>
      <c r="G113" s="112"/>
      <c r="H113" s="112"/>
      <c r="I113" s="145" t="e">
        <f t="shared" si="24"/>
        <v>#DIV/0!</v>
      </c>
      <c r="J113" s="91" t="e">
        <f>F113/E113*100</f>
        <v>#DIV/0!</v>
      </c>
      <c r="K113" s="92"/>
    </row>
    <row r="114" spans="1:11" s="96" customFormat="1" ht="34.5" customHeight="1">
      <c r="A114" s="161">
        <v>130000</v>
      </c>
      <c r="B114" s="168" t="s">
        <v>107</v>
      </c>
      <c r="C114" s="95">
        <f>C117+C118+C119</f>
        <v>523.9</v>
      </c>
      <c r="D114" s="95">
        <f>D117+D118+D119</f>
        <v>547.1</v>
      </c>
      <c r="E114" s="95">
        <f>E117+E119+E118</f>
        <v>508.6</v>
      </c>
      <c r="F114" s="95">
        <f>F117+F118+F119</f>
        <v>442.5</v>
      </c>
      <c r="G114" s="90">
        <f aca="true" t="shared" si="25" ref="G114:G119">F114/C114*100</f>
        <v>84.46268371826685</v>
      </c>
      <c r="H114" s="90">
        <f aca="true" t="shared" si="26" ref="H114:H119">F114/D114*100</f>
        <v>80.88100895631511</v>
      </c>
      <c r="I114" s="90">
        <f t="shared" si="24"/>
        <v>87.00353912701533</v>
      </c>
      <c r="J114" s="90">
        <f>F114/E114*100</f>
        <v>87.00353912701533</v>
      </c>
      <c r="K114" s="129"/>
    </row>
    <row r="115" spans="1:10" s="130" customFormat="1" ht="21" customHeight="1" hidden="1">
      <c r="A115" s="162" t="s">
        <v>224</v>
      </c>
      <c r="B115" s="163" t="s">
        <v>223</v>
      </c>
      <c r="C115" s="134">
        <v>157.7</v>
      </c>
      <c r="D115" s="134">
        <v>157.7</v>
      </c>
      <c r="E115" s="134">
        <v>111.2</v>
      </c>
      <c r="F115" s="134">
        <v>106.5</v>
      </c>
      <c r="G115" s="112">
        <f t="shared" si="25"/>
        <v>67.53329105897274</v>
      </c>
      <c r="H115" s="112">
        <f t="shared" si="26"/>
        <v>67.53329105897274</v>
      </c>
      <c r="I115" s="112">
        <f t="shared" si="24"/>
        <v>95.77338129496403</v>
      </c>
      <c r="J115" s="119"/>
    </row>
    <row r="116" spans="1:10" s="130" customFormat="1" ht="21" customHeight="1" hidden="1">
      <c r="A116" s="162" t="s">
        <v>224</v>
      </c>
      <c r="B116" s="163" t="s">
        <v>196</v>
      </c>
      <c r="C116" s="134">
        <v>15.6</v>
      </c>
      <c r="D116" s="134">
        <v>15.6</v>
      </c>
      <c r="E116" s="134">
        <v>10.1</v>
      </c>
      <c r="F116" s="134">
        <v>7</v>
      </c>
      <c r="G116" s="112">
        <f t="shared" si="25"/>
        <v>44.871794871794876</v>
      </c>
      <c r="H116" s="112">
        <f t="shared" si="26"/>
        <v>44.871794871794876</v>
      </c>
      <c r="I116" s="112">
        <f t="shared" si="24"/>
        <v>69.30693069306932</v>
      </c>
      <c r="J116" s="119"/>
    </row>
    <row r="117" spans="1:11" ht="33" customHeight="1">
      <c r="A117" s="100">
        <v>130102</v>
      </c>
      <c r="B117" s="110" t="s">
        <v>30</v>
      </c>
      <c r="C117" s="145">
        <v>20</v>
      </c>
      <c r="D117" s="145">
        <v>20</v>
      </c>
      <c r="E117" s="145">
        <v>17.7</v>
      </c>
      <c r="F117" s="145">
        <v>12.5</v>
      </c>
      <c r="G117" s="145">
        <v>12.5</v>
      </c>
      <c r="H117" s="145">
        <f t="shared" si="26"/>
        <v>62.5</v>
      </c>
      <c r="I117" s="145">
        <f t="shared" si="24"/>
        <v>70.62146892655367</v>
      </c>
      <c r="J117" s="145">
        <f>F117/E117*100</f>
        <v>70.62146892655367</v>
      </c>
      <c r="K117" s="92"/>
    </row>
    <row r="118" spans="1:11" ht="45.75" customHeight="1">
      <c r="A118" s="100">
        <v>130107</v>
      </c>
      <c r="B118" s="110" t="s">
        <v>131</v>
      </c>
      <c r="C118" s="145">
        <v>478.9</v>
      </c>
      <c r="D118" s="145">
        <v>505.1</v>
      </c>
      <c r="E118" s="145">
        <v>474.1</v>
      </c>
      <c r="F118" s="145">
        <v>422.1</v>
      </c>
      <c r="G118" s="145">
        <f t="shared" si="25"/>
        <v>88.13948632282315</v>
      </c>
      <c r="H118" s="145">
        <f t="shared" si="26"/>
        <v>83.56761037418333</v>
      </c>
      <c r="I118" s="145">
        <f t="shared" si="24"/>
        <v>89.03184982071292</v>
      </c>
      <c r="J118" s="145">
        <f>F118/E118*100</f>
        <v>89.03184982071292</v>
      </c>
      <c r="K118" s="92"/>
    </row>
    <row r="119" spans="1:11" ht="49.5" customHeight="1">
      <c r="A119" s="100">
        <v>130204</v>
      </c>
      <c r="B119" s="110" t="s">
        <v>188</v>
      </c>
      <c r="C119" s="145">
        <v>25</v>
      </c>
      <c r="D119" s="145">
        <v>22</v>
      </c>
      <c r="E119" s="145">
        <v>16.8</v>
      </c>
      <c r="F119" s="145">
        <v>7.9</v>
      </c>
      <c r="G119" s="145">
        <f t="shared" si="25"/>
        <v>31.6</v>
      </c>
      <c r="H119" s="145">
        <f t="shared" si="26"/>
        <v>35.909090909090914</v>
      </c>
      <c r="I119" s="145">
        <f t="shared" si="24"/>
        <v>47.023809523809526</v>
      </c>
      <c r="J119" s="145">
        <f>F119/E119*100</f>
        <v>47.023809523809526</v>
      </c>
      <c r="K119" s="92"/>
    </row>
    <row r="120" spans="1:11" s="148" customFormat="1" ht="23.25" customHeight="1" hidden="1">
      <c r="A120" s="162">
        <v>150000</v>
      </c>
      <c r="B120" s="143" t="s">
        <v>108</v>
      </c>
      <c r="C120" s="145">
        <f>C121+C122+C123+C124</f>
        <v>0</v>
      </c>
      <c r="D120" s="145">
        <f>D121+D122+D123+D124</f>
        <v>0</v>
      </c>
      <c r="E120" s="145">
        <f>E121+E122+E123+E124</f>
        <v>0</v>
      </c>
      <c r="F120" s="145">
        <f>F121+F122+F123+F124</f>
        <v>0</v>
      </c>
      <c r="G120" s="145">
        <v>0</v>
      </c>
      <c r="H120" s="145"/>
      <c r="I120" s="145" t="e">
        <f t="shared" si="24"/>
        <v>#DIV/0!</v>
      </c>
      <c r="J120" s="145"/>
      <c r="K120" s="147"/>
    </row>
    <row r="121" spans="1:10" s="148" customFormat="1" ht="18" customHeight="1" hidden="1">
      <c r="A121" s="170">
        <v>150122</v>
      </c>
      <c r="B121" s="167" t="s">
        <v>109</v>
      </c>
      <c r="C121" s="145"/>
      <c r="D121" s="145"/>
      <c r="E121" s="145"/>
      <c r="F121" s="145"/>
      <c r="G121" s="145"/>
      <c r="H121" s="145"/>
      <c r="I121" s="145" t="e">
        <f t="shared" si="24"/>
        <v>#DIV/0!</v>
      </c>
      <c r="J121" s="145"/>
    </row>
    <row r="122" spans="1:10" s="148" customFormat="1" ht="46.5" hidden="1">
      <c r="A122" s="170">
        <v>150108</v>
      </c>
      <c r="B122" s="171" t="s">
        <v>24</v>
      </c>
      <c r="C122" s="112"/>
      <c r="D122" s="172"/>
      <c r="E122" s="172"/>
      <c r="F122" s="172"/>
      <c r="G122" s="112" t="e">
        <f aca="true" t="shared" si="27" ref="G122:G130">F122/C122*100</f>
        <v>#DIV/0!</v>
      </c>
      <c r="H122" s="112" t="e">
        <f aca="true" t="shared" si="28" ref="H122:H130">F122/D122*100</f>
        <v>#DIV/0!</v>
      </c>
      <c r="I122" s="112" t="e">
        <f t="shared" si="24"/>
        <v>#DIV/0!</v>
      </c>
      <c r="J122" s="173"/>
    </row>
    <row r="123" spans="1:10" s="148" customFormat="1" ht="57.75" customHeight="1" hidden="1">
      <c r="A123" s="170">
        <v>150119</v>
      </c>
      <c r="B123" s="174" t="s">
        <v>183</v>
      </c>
      <c r="C123" s="112"/>
      <c r="D123" s="172"/>
      <c r="E123" s="172"/>
      <c r="F123" s="172"/>
      <c r="G123" s="112" t="e">
        <f t="shared" si="27"/>
        <v>#DIV/0!</v>
      </c>
      <c r="H123" s="112" t="e">
        <f t="shared" si="28"/>
        <v>#DIV/0!</v>
      </c>
      <c r="I123" s="112" t="e">
        <f t="shared" si="24"/>
        <v>#DIV/0!</v>
      </c>
      <c r="J123" s="173"/>
    </row>
    <row r="124" spans="1:10" s="148" customFormat="1" ht="21.75" customHeight="1" hidden="1">
      <c r="A124" s="170">
        <v>150122</v>
      </c>
      <c r="B124" s="174" t="s">
        <v>31</v>
      </c>
      <c r="C124" s="112"/>
      <c r="D124" s="172"/>
      <c r="E124" s="172"/>
      <c r="F124" s="172"/>
      <c r="G124" s="112" t="e">
        <f t="shared" si="27"/>
        <v>#DIV/0!</v>
      </c>
      <c r="H124" s="112" t="e">
        <f t="shared" si="28"/>
        <v>#DIV/0!</v>
      </c>
      <c r="I124" s="112" t="e">
        <f t="shared" si="24"/>
        <v>#DIV/0!</v>
      </c>
      <c r="J124" s="173"/>
    </row>
    <row r="125" spans="1:10" s="96" customFormat="1" ht="57.75" customHeight="1" hidden="1">
      <c r="A125" s="164">
        <v>16000</v>
      </c>
      <c r="B125" s="175" t="s">
        <v>189</v>
      </c>
      <c r="C125" s="166"/>
      <c r="D125" s="176"/>
      <c r="E125" s="176"/>
      <c r="F125" s="176"/>
      <c r="G125" s="177" t="e">
        <f t="shared" si="27"/>
        <v>#DIV/0!</v>
      </c>
      <c r="H125" s="177" t="e">
        <f t="shared" si="28"/>
        <v>#DIV/0!</v>
      </c>
      <c r="I125" s="177" t="e">
        <f t="shared" si="24"/>
        <v>#DIV/0!</v>
      </c>
      <c r="J125" s="160"/>
    </row>
    <row r="126" spans="1:10" ht="19.5" customHeight="1" hidden="1">
      <c r="A126" s="178">
        <v>160101</v>
      </c>
      <c r="B126" s="179" t="s">
        <v>190</v>
      </c>
      <c r="C126" s="177"/>
      <c r="D126" s="180"/>
      <c r="E126" s="180"/>
      <c r="F126" s="180">
        <v>0</v>
      </c>
      <c r="G126" s="177" t="e">
        <f t="shared" si="27"/>
        <v>#DIV/0!</v>
      </c>
      <c r="H126" s="177" t="e">
        <f t="shared" si="28"/>
        <v>#DIV/0!</v>
      </c>
      <c r="I126" s="177" t="e">
        <f t="shared" si="24"/>
        <v>#DIV/0!</v>
      </c>
      <c r="J126" s="113"/>
    </row>
    <row r="127" spans="1:10" ht="54.75" customHeight="1">
      <c r="A127" s="161">
        <v>170000</v>
      </c>
      <c r="B127" s="181" t="s">
        <v>110</v>
      </c>
      <c r="C127" s="90">
        <f>C128+C129</f>
        <v>417.5</v>
      </c>
      <c r="D127" s="90">
        <f>D128+D129</f>
        <v>417.5</v>
      </c>
      <c r="E127" s="90">
        <f>E128+E129</f>
        <v>405.40000000000003</v>
      </c>
      <c r="F127" s="90">
        <f>F128+F129</f>
        <v>361.90000000000003</v>
      </c>
      <c r="G127" s="90">
        <f t="shared" si="27"/>
        <v>86.68263473053894</v>
      </c>
      <c r="H127" s="90">
        <f t="shared" si="28"/>
        <v>86.68263473053894</v>
      </c>
      <c r="I127" s="90">
        <f t="shared" si="24"/>
        <v>89.26985693142575</v>
      </c>
      <c r="J127" s="90">
        <f>F127/E127*100</f>
        <v>89.26985693142575</v>
      </c>
    </row>
    <row r="128" spans="1:11" ht="59.25" customHeight="1">
      <c r="A128" s="100">
        <v>170102</v>
      </c>
      <c r="B128" s="307" t="s">
        <v>345</v>
      </c>
      <c r="C128" s="145">
        <v>371</v>
      </c>
      <c r="D128" s="145">
        <v>371</v>
      </c>
      <c r="E128" s="145">
        <v>366.6</v>
      </c>
      <c r="F128" s="145">
        <v>334.8</v>
      </c>
      <c r="G128" s="145">
        <f t="shared" si="27"/>
        <v>90.24258760107817</v>
      </c>
      <c r="H128" s="145">
        <f t="shared" si="28"/>
        <v>90.24258760107817</v>
      </c>
      <c r="I128" s="145">
        <f t="shared" si="24"/>
        <v>91.32569558101473</v>
      </c>
      <c r="J128" s="145">
        <f>F128/E128*100</f>
        <v>91.32569558101473</v>
      </c>
      <c r="K128" s="92"/>
    </row>
    <row r="129" spans="1:11" ht="46.5" customHeight="1">
      <c r="A129" s="100">
        <v>170302</v>
      </c>
      <c r="B129" s="169" t="s">
        <v>124</v>
      </c>
      <c r="C129" s="145">
        <v>46.5</v>
      </c>
      <c r="D129" s="145">
        <v>46.5</v>
      </c>
      <c r="E129" s="145">
        <v>38.8</v>
      </c>
      <c r="F129" s="145">
        <v>27.1</v>
      </c>
      <c r="G129" s="145">
        <f t="shared" si="27"/>
        <v>58.27956989247313</v>
      </c>
      <c r="H129" s="145">
        <f t="shared" si="28"/>
        <v>58.27956989247313</v>
      </c>
      <c r="I129" s="145">
        <f t="shared" si="24"/>
        <v>69.84536082474227</v>
      </c>
      <c r="J129" s="145">
        <f>F129/E129*100</f>
        <v>69.84536082474227</v>
      </c>
      <c r="K129" s="92"/>
    </row>
    <row r="130" spans="1:11" ht="45" customHeight="1">
      <c r="A130" s="161">
        <v>180000</v>
      </c>
      <c r="B130" s="281" t="s">
        <v>111</v>
      </c>
      <c r="C130" s="95">
        <f>C131</f>
        <v>20</v>
      </c>
      <c r="D130" s="95">
        <f>D131</f>
        <v>20</v>
      </c>
      <c r="E130" s="95">
        <f>E131</f>
        <v>20</v>
      </c>
      <c r="F130" s="95">
        <f>F131</f>
        <v>0</v>
      </c>
      <c r="G130" s="90">
        <f t="shared" si="27"/>
        <v>0</v>
      </c>
      <c r="H130" s="182">
        <f t="shared" si="28"/>
        <v>0</v>
      </c>
      <c r="I130" s="182">
        <f t="shared" si="24"/>
        <v>0</v>
      </c>
      <c r="J130" s="183"/>
      <c r="K130" s="92"/>
    </row>
    <row r="131" spans="1:10" ht="34.5" customHeight="1">
      <c r="A131" s="184">
        <v>180404</v>
      </c>
      <c r="B131" s="185" t="s">
        <v>112</v>
      </c>
      <c r="C131" s="186">
        <v>20</v>
      </c>
      <c r="D131" s="186">
        <v>20</v>
      </c>
      <c r="E131" s="186">
        <v>20</v>
      </c>
      <c r="F131" s="186"/>
      <c r="G131" s="186"/>
      <c r="H131" s="186"/>
      <c r="I131" s="182"/>
      <c r="J131" s="113"/>
    </row>
    <row r="132" spans="1:10" s="96" customFormat="1" ht="51.75" customHeight="1">
      <c r="A132" s="161">
        <v>210000</v>
      </c>
      <c r="B132" s="187" t="s">
        <v>113</v>
      </c>
      <c r="C132" s="90">
        <f>C133</f>
        <v>13.5</v>
      </c>
      <c r="D132" s="90">
        <f>D133</f>
        <v>13.5</v>
      </c>
      <c r="E132" s="90">
        <f>E133</f>
        <v>8.5</v>
      </c>
      <c r="F132" s="90">
        <f>F133</f>
        <v>6.5</v>
      </c>
      <c r="G132" s="90">
        <f>F132/C132*100</f>
        <v>48.148148148148145</v>
      </c>
      <c r="H132" s="90">
        <f>F132/D132*100</f>
        <v>48.148148148148145</v>
      </c>
      <c r="I132" s="90">
        <f aca="true" t="shared" si="29" ref="I132:I144">F132/E132*100</f>
        <v>76.47058823529412</v>
      </c>
      <c r="J132" s="188">
        <f aca="true" t="shared" si="30" ref="J132:J142">F132/E132*100</f>
        <v>76.47058823529412</v>
      </c>
    </row>
    <row r="133" spans="1:11" ht="51" customHeight="1">
      <c r="A133" s="99">
        <v>210105</v>
      </c>
      <c r="B133" s="169" t="s">
        <v>191</v>
      </c>
      <c r="C133" s="145">
        <v>13.5</v>
      </c>
      <c r="D133" s="145">
        <v>13.5</v>
      </c>
      <c r="E133" s="145">
        <v>8.5</v>
      </c>
      <c r="F133" s="145">
        <v>6.5</v>
      </c>
      <c r="G133" s="189">
        <f aca="true" t="shared" si="31" ref="G133:G149">F133/C133*100</f>
        <v>48.148148148148145</v>
      </c>
      <c r="H133" s="189">
        <f aca="true" t="shared" si="32" ref="H133:H149">F133/D133*100</f>
        <v>48.148148148148145</v>
      </c>
      <c r="I133" s="145">
        <f t="shared" si="29"/>
        <v>76.47058823529412</v>
      </c>
      <c r="J133" s="189">
        <f t="shared" si="30"/>
        <v>76.47058823529412</v>
      </c>
      <c r="K133" s="92"/>
    </row>
    <row r="134" spans="1:11" ht="36" customHeight="1">
      <c r="A134" s="190">
        <v>250000</v>
      </c>
      <c r="B134" s="187" t="s">
        <v>157</v>
      </c>
      <c r="C134" s="191">
        <f>C135+C139</f>
        <v>125</v>
      </c>
      <c r="D134" s="191">
        <f>D135+D139</f>
        <v>131</v>
      </c>
      <c r="E134" s="191">
        <f>E135+E139</f>
        <v>113.3</v>
      </c>
      <c r="F134" s="192">
        <f>F135+F139</f>
        <v>34.1</v>
      </c>
      <c r="G134" s="90">
        <f t="shared" si="31"/>
        <v>27.279999999999998</v>
      </c>
      <c r="H134" s="90">
        <f t="shared" si="32"/>
        <v>26.03053435114504</v>
      </c>
      <c r="I134" s="190">
        <f t="shared" si="29"/>
        <v>30.09708737864078</v>
      </c>
      <c r="J134" s="90">
        <f t="shared" si="30"/>
        <v>30.09708737864078</v>
      </c>
      <c r="K134" s="92"/>
    </row>
    <row r="135" spans="1:10" ht="27.75" customHeight="1">
      <c r="A135" s="193">
        <v>250102</v>
      </c>
      <c r="B135" s="185" t="s">
        <v>156</v>
      </c>
      <c r="C135" s="194">
        <v>50</v>
      </c>
      <c r="D135" s="194">
        <v>50</v>
      </c>
      <c r="E135" s="194">
        <v>41.3</v>
      </c>
      <c r="F135" s="185"/>
      <c r="G135" s="195">
        <f t="shared" si="31"/>
        <v>0</v>
      </c>
      <c r="H135" s="195">
        <f t="shared" si="32"/>
        <v>0</v>
      </c>
      <c r="I135" s="185">
        <f t="shared" si="29"/>
        <v>0</v>
      </c>
      <c r="J135" s="184">
        <f t="shared" si="30"/>
        <v>0</v>
      </c>
    </row>
    <row r="136" spans="1:10" ht="20.25" customHeight="1" hidden="1">
      <c r="A136" s="193"/>
      <c r="B136" s="185"/>
      <c r="C136" s="194"/>
      <c r="D136" s="194"/>
      <c r="E136" s="194"/>
      <c r="F136" s="185"/>
      <c r="G136" s="195"/>
      <c r="H136" s="195"/>
      <c r="I136" s="185"/>
      <c r="J136" s="184"/>
    </row>
    <row r="137" spans="1:10" ht="48.75" customHeight="1" hidden="1">
      <c r="A137" s="193"/>
      <c r="B137" s="185"/>
      <c r="C137" s="194"/>
      <c r="D137" s="194"/>
      <c r="E137" s="194"/>
      <c r="F137" s="185"/>
      <c r="G137" s="195"/>
      <c r="H137" s="195"/>
      <c r="I137" s="185"/>
      <c r="J137" s="184"/>
    </row>
    <row r="138" spans="1:10" ht="18" customHeight="1" hidden="1">
      <c r="A138" s="193"/>
      <c r="B138" s="185"/>
      <c r="C138" s="194"/>
      <c r="D138" s="194"/>
      <c r="E138" s="194"/>
      <c r="F138" s="185"/>
      <c r="G138" s="195"/>
      <c r="H138" s="195"/>
      <c r="I138" s="185"/>
      <c r="J138" s="184"/>
    </row>
    <row r="139" spans="1:11" ht="27.75" customHeight="1">
      <c r="A139" s="193">
        <v>250404</v>
      </c>
      <c r="B139" s="185" t="s">
        <v>18</v>
      </c>
      <c r="C139" s="194">
        <v>75</v>
      </c>
      <c r="D139" s="194">
        <v>81</v>
      </c>
      <c r="E139" s="194">
        <v>72</v>
      </c>
      <c r="F139" s="196">
        <v>34.1</v>
      </c>
      <c r="G139" s="195">
        <f t="shared" si="31"/>
        <v>45.46666666666667</v>
      </c>
      <c r="H139" s="195">
        <f t="shared" si="32"/>
        <v>42.098765432098766</v>
      </c>
      <c r="I139" s="185">
        <f t="shared" si="29"/>
        <v>47.361111111111114</v>
      </c>
      <c r="J139" s="195">
        <f t="shared" si="30"/>
        <v>47.361111111111114</v>
      </c>
      <c r="K139" s="92"/>
    </row>
    <row r="140" spans="1:10" s="87" customFormat="1" ht="37.5" customHeight="1">
      <c r="A140" s="83"/>
      <c r="B140" s="84" t="s">
        <v>181</v>
      </c>
      <c r="C140" s="85">
        <f>C9+C14+C33+C46+C97+C112+C114+C120+C127+C130+C132+C134</f>
        <v>64027.49999999999</v>
      </c>
      <c r="D140" s="85">
        <f>D9+D14+D33+D46+D97+D112+D114+D127+D130+D132+D134</f>
        <v>65134.99999999999</v>
      </c>
      <c r="E140" s="85">
        <f>E9+E14+E33+E46+E97+E112+E114+E127+E130+E132+E134</f>
        <v>55971.9</v>
      </c>
      <c r="F140" s="85">
        <f>F9+F14+F33+F46+F97+F112+F114+F127+F130+F132+F134</f>
        <v>49637.9</v>
      </c>
      <c r="G140" s="86">
        <f t="shared" si="31"/>
        <v>77.52590683690603</v>
      </c>
      <c r="H140" s="86">
        <f t="shared" si="32"/>
        <v>76.20772242266064</v>
      </c>
      <c r="I140" s="86">
        <f t="shared" si="29"/>
        <v>88.68360731009668</v>
      </c>
      <c r="J140" s="85">
        <f t="shared" si="30"/>
        <v>88.68360731009668</v>
      </c>
    </row>
    <row r="141" spans="1:10" s="258" customFormat="1" ht="55.5" customHeight="1" hidden="1">
      <c r="A141" s="283">
        <v>250306</v>
      </c>
      <c r="B141" s="284" t="s">
        <v>226</v>
      </c>
      <c r="C141" s="282"/>
      <c r="D141" s="285"/>
      <c r="E141" s="285"/>
      <c r="F141" s="285"/>
      <c r="G141" s="198" t="e">
        <f t="shared" si="31"/>
        <v>#DIV/0!</v>
      </c>
      <c r="H141" s="198" t="e">
        <f t="shared" si="32"/>
        <v>#DIV/0!</v>
      </c>
      <c r="I141" s="208"/>
      <c r="J141" s="198" t="e">
        <f t="shared" si="30"/>
        <v>#DIV/0!</v>
      </c>
    </row>
    <row r="142" spans="1:11" ht="108.75" customHeight="1">
      <c r="A142" s="170">
        <v>250311</v>
      </c>
      <c r="B142" s="110" t="s">
        <v>20</v>
      </c>
      <c r="C142" s="198">
        <v>2613.7</v>
      </c>
      <c r="D142" s="198">
        <v>2613.7</v>
      </c>
      <c r="E142" s="198">
        <v>1960.2</v>
      </c>
      <c r="F142" s="324">
        <v>1934.9</v>
      </c>
      <c r="G142" s="198">
        <f t="shared" si="31"/>
        <v>74.02915407277041</v>
      </c>
      <c r="H142" s="198">
        <f t="shared" si="32"/>
        <v>74.02915407277041</v>
      </c>
      <c r="I142" s="198">
        <f t="shared" si="29"/>
        <v>98.70931537598204</v>
      </c>
      <c r="J142" s="198">
        <f t="shared" si="30"/>
        <v>98.70931537598204</v>
      </c>
      <c r="K142" s="92"/>
    </row>
    <row r="143" spans="1:11" ht="115.5" customHeight="1">
      <c r="A143" s="170">
        <v>250312</v>
      </c>
      <c r="B143" s="308" t="s">
        <v>359</v>
      </c>
      <c r="C143" s="198"/>
      <c r="D143" s="198">
        <v>65.5</v>
      </c>
      <c r="E143" s="198">
        <v>19.8</v>
      </c>
      <c r="F143" s="198">
        <v>19.8</v>
      </c>
      <c r="G143" s="198" t="e">
        <f t="shared" si="31"/>
        <v>#DIV/0!</v>
      </c>
      <c r="H143" s="198">
        <f t="shared" si="32"/>
        <v>30.22900763358779</v>
      </c>
      <c r="I143" s="198">
        <f t="shared" si="29"/>
        <v>100</v>
      </c>
      <c r="J143" s="198"/>
      <c r="K143" s="92"/>
    </row>
    <row r="144" spans="1:10" ht="60" customHeight="1">
      <c r="A144" s="170">
        <v>250313</v>
      </c>
      <c r="B144" s="307" t="s">
        <v>307</v>
      </c>
      <c r="C144" s="198"/>
      <c r="D144" s="198">
        <v>30</v>
      </c>
      <c r="E144" s="198">
        <v>30</v>
      </c>
      <c r="F144" s="198">
        <v>30</v>
      </c>
      <c r="G144" s="198" t="e">
        <f t="shared" si="31"/>
        <v>#DIV/0!</v>
      </c>
      <c r="H144" s="198">
        <f t="shared" si="32"/>
        <v>100</v>
      </c>
      <c r="I144" s="198">
        <f t="shared" si="29"/>
        <v>100</v>
      </c>
      <c r="J144" s="198"/>
    </row>
    <row r="145" spans="1:11" ht="25.5" customHeight="1" hidden="1">
      <c r="A145" s="170"/>
      <c r="B145" s="110"/>
      <c r="C145" s="198"/>
      <c r="D145" s="198"/>
      <c r="E145" s="198"/>
      <c r="F145" s="198"/>
      <c r="G145" s="198" t="e">
        <f t="shared" si="31"/>
        <v>#DIV/0!</v>
      </c>
      <c r="H145" s="198" t="e">
        <f t="shared" si="32"/>
        <v>#DIV/0!</v>
      </c>
      <c r="I145" s="198"/>
      <c r="J145" s="198"/>
      <c r="K145" s="92"/>
    </row>
    <row r="146" spans="1:11" ht="36" customHeight="1" hidden="1">
      <c r="A146" s="170"/>
      <c r="B146" s="110"/>
      <c r="C146" s="198"/>
      <c r="D146" s="198"/>
      <c r="E146" s="198"/>
      <c r="F146" s="198"/>
      <c r="G146" s="198"/>
      <c r="H146" s="198"/>
      <c r="I146" s="198"/>
      <c r="J146" s="198"/>
      <c r="K146" s="92"/>
    </row>
    <row r="147" spans="1:11" ht="27" customHeight="1">
      <c r="A147" s="170">
        <v>250315</v>
      </c>
      <c r="B147" s="110" t="s">
        <v>346</v>
      </c>
      <c r="C147" s="198">
        <v>686.8</v>
      </c>
      <c r="D147" s="198">
        <v>686.8</v>
      </c>
      <c r="E147" s="198">
        <v>572.2</v>
      </c>
      <c r="F147" s="198">
        <v>469.5</v>
      </c>
      <c r="G147" s="198">
        <f t="shared" si="31"/>
        <v>68.36051252184042</v>
      </c>
      <c r="H147" s="198">
        <f t="shared" si="32"/>
        <v>68.36051252184042</v>
      </c>
      <c r="I147" s="198"/>
      <c r="J147" s="198">
        <f>F147/E147*100</f>
        <v>82.05173016427821</v>
      </c>
      <c r="K147" s="92"/>
    </row>
    <row r="148" spans="1:11" ht="136.5" customHeight="1">
      <c r="A148" s="170">
        <v>250342</v>
      </c>
      <c r="B148" s="307" t="s">
        <v>347</v>
      </c>
      <c r="C148" s="198">
        <v>120.6</v>
      </c>
      <c r="D148" s="198">
        <v>120.6</v>
      </c>
      <c r="E148" s="198">
        <v>120.6</v>
      </c>
      <c r="F148" s="198">
        <v>79.5</v>
      </c>
      <c r="G148" s="198">
        <f t="shared" si="31"/>
        <v>65.92039800995025</v>
      </c>
      <c r="H148" s="198">
        <f t="shared" si="32"/>
        <v>65.92039800995025</v>
      </c>
      <c r="I148" s="198"/>
      <c r="J148" s="198">
        <f>F148/E148*100</f>
        <v>65.92039800995025</v>
      </c>
      <c r="K148" s="92"/>
    </row>
    <row r="149" spans="1:11" ht="27" customHeight="1" hidden="1">
      <c r="A149" s="170"/>
      <c r="B149" s="110"/>
      <c r="C149" s="198"/>
      <c r="D149" s="198"/>
      <c r="E149" s="198"/>
      <c r="F149" s="198"/>
      <c r="G149" s="198" t="e">
        <f t="shared" si="31"/>
        <v>#DIV/0!</v>
      </c>
      <c r="H149" s="198" t="e">
        <f t="shared" si="32"/>
        <v>#DIV/0!</v>
      </c>
      <c r="I149" s="198"/>
      <c r="J149" s="198" t="e">
        <f>F149/E149*100</f>
        <v>#DIV/0!</v>
      </c>
      <c r="K149" s="92"/>
    </row>
    <row r="150" spans="1:10" ht="76.5" customHeight="1">
      <c r="A150" s="170">
        <v>250352</v>
      </c>
      <c r="B150" s="307" t="s">
        <v>358</v>
      </c>
      <c r="C150" s="198">
        <v>63.8</v>
      </c>
      <c r="D150" s="198">
        <v>63.8</v>
      </c>
      <c r="E150" s="198">
        <v>42.8</v>
      </c>
      <c r="F150" s="198">
        <v>42.8</v>
      </c>
      <c r="G150" s="198">
        <f aca="true" t="shared" si="33" ref="G150:G158">F150/C150*100</f>
        <v>67.0846394984326</v>
      </c>
      <c r="H150" s="198">
        <f aca="true" t="shared" si="34" ref="H150:H158">F150/D150*100</f>
        <v>67.0846394984326</v>
      </c>
      <c r="I150" s="198">
        <f aca="true" t="shared" si="35" ref="I150:I155">F150/E150*100</f>
        <v>100</v>
      </c>
      <c r="J150" s="198">
        <f aca="true" t="shared" si="36" ref="J150:J158">F150/E150*100</f>
        <v>100</v>
      </c>
    </row>
    <row r="151" spans="1:10" ht="16.5" customHeight="1" hidden="1">
      <c r="A151" s="170"/>
      <c r="B151" s="110"/>
      <c r="C151" s="198"/>
      <c r="D151" s="198"/>
      <c r="E151" s="198"/>
      <c r="F151" s="198"/>
      <c r="G151" s="198" t="e">
        <f t="shared" si="33"/>
        <v>#DIV/0!</v>
      </c>
      <c r="H151" s="198" t="e">
        <f t="shared" si="34"/>
        <v>#DIV/0!</v>
      </c>
      <c r="I151" s="198" t="e">
        <f t="shared" si="35"/>
        <v>#DIV/0!</v>
      </c>
      <c r="J151" s="198" t="e">
        <f t="shared" si="36"/>
        <v>#DIV/0!</v>
      </c>
    </row>
    <row r="152" spans="1:11" ht="19.5" customHeight="1" hidden="1">
      <c r="A152" s="170"/>
      <c r="B152" s="110"/>
      <c r="C152" s="111"/>
      <c r="D152" s="112"/>
      <c r="E152" s="112"/>
      <c r="F152" s="112"/>
      <c r="G152" s="112" t="e">
        <f t="shared" si="33"/>
        <v>#DIV/0!</v>
      </c>
      <c r="H152" s="112" t="e">
        <f t="shared" si="34"/>
        <v>#DIV/0!</v>
      </c>
      <c r="I152" s="112" t="e">
        <f t="shared" si="35"/>
        <v>#DIV/0!</v>
      </c>
      <c r="J152" s="198" t="e">
        <f t="shared" si="36"/>
        <v>#DIV/0!</v>
      </c>
      <c r="K152" s="92"/>
    </row>
    <row r="153" spans="1:11" ht="25.5" customHeight="1" hidden="1">
      <c r="A153" s="170"/>
      <c r="B153" s="110"/>
      <c r="C153" s="111"/>
      <c r="D153" s="112"/>
      <c r="E153" s="112"/>
      <c r="F153" s="112"/>
      <c r="G153" s="112" t="e">
        <f t="shared" si="33"/>
        <v>#DIV/0!</v>
      </c>
      <c r="H153" s="112" t="e">
        <f t="shared" si="34"/>
        <v>#DIV/0!</v>
      </c>
      <c r="I153" s="112" t="e">
        <f t="shared" si="35"/>
        <v>#DIV/0!</v>
      </c>
      <c r="J153" s="198" t="e">
        <f t="shared" si="36"/>
        <v>#DIV/0!</v>
      </c>
      <c r="K153" s="92"/>
    </row>
    <row r="154" spans="1:11" ht="22.5" customHeight="1" hidden="1">
      <c r="A154" s="162"/>
      <c r="B154" s="199"/>
      <c r="C154" s="91"/>
      <c r="D154" s="91"/>
      <c r="E154" s="91"/>
      <c r="F154" s="91"/>
      <c r="G154" s="91" t="e">
        <f t="shared" si="33"/>
        <v>#DIV/0!</v>
      </c>
      <c r="H154" s="91" t="e">
        <f t="shared" si="34"/>
        <v>#DIV/0!</v>
      </c>
      <c r="I154" s="91" t="e">
        <f t="shared" si="35"/>
        <v>#DIV/0!</v>
      </c>
      <c r="J154" s="200" t="e">
        <f t="shared" si="36"/>
        <v>#DIV/0!</v>
      </c>
      <c r="K154" s="92"/>
    </row>
    <row r="155" spans="1:10" ht="30" customHeight="1" hidden="1">
      <c r="A155" s="170"/>
      <c r="B155" s="202"/>
      <c r="C155" s="112"/>
      <c r="D155" s="112"/>
      <c r="E155" s="112"/>
      <c r="F155" s="112"/>
      <c r="G155" s="112" t="e">
        <f t="shared" si="33"/>
        <v>#DIV/0!</v>
      </c>
      <c r="H155" s="112" t="e">
        <f t="shared" si="34"/>
        <v>#DIV/0!</v>
      </c>
      <c r="I155" s="112" t="e">
        <f t="shared" si="35"/>
        <v>#DIV/0!</v>
      </c>
      <c r="J155" s="198" t="e">
        <f t="shared" si="36"/>
        <v>#DIV/0!</v>
      </c>
    </row>
    <row r="156" spans="1:13" s="265" customFormat="1" ht="54.75" customHeight="1">
      <c r="A156" s="266"/>
      <c r="B156" s="267" t="s">
        <v>180</v>
      </c>
      <c r="C156" s="262">
        <f>C140+C142+C147+C148+C150</f>
        <v>67512.40000000001</v>
      </c>
      <c r="D156" s="262">
        <f>D140+D142+D147+D148+D150+D143+D144</f>
        <v>68715.40000000001</v>
      </c>
      <c r="E156" s="262">
        <f>E140+E142+E147+E148+E150+E143+E144</f>
        <v>58717.5</v>
      </c>
      <c r="F156" s="262">
        <f>F140+F142+F147+F148+F150+F143+F144</f>
        <v>52214.40000000001</v>
      </c>
      <c r="G156" s="263">
        <f t="shared" si="33"/>
        <v>77.34045893791362</v>
      </c>
      <c r="H156" s="263">
        <f t="shared" si="34"/>
        <v>75.9864600948259</v>
      </c>
      <c r="I156" s="268" t="e">
        <f>F155/E155*100</f>
        <v>#DIV/0!</v>
      </c>
      <c r="J156" s="263">
        <f t="shared" si="36"/>
        <v>88.92476689232342</v>
      </c>
      <c r="K156" s="269"/>
      <c r="M156" s="270"/>
    </row>
    <row r="157" spans="1:10" ht="30" customHeight="1">
      <c r="A157" s="162"/>
      <c r="B157" s="162" t="s">
        <v>178</v>
      </c>
      <c r="C157" s="91">
        <f>C158</f>
        <v>20</v>
      </c>
      <c r="D157" s="91">
        <f>D158</f>
        <v>20</v>
      </c>
      <c r="E157" s="208">
        <f>E158</f>
        <v>20</v>
      </c>
      <c r="F157" s="208">
        <f>F158</f>
        <v>5</v>
      </c>
      <c r="G157" s="91">
        <f t="shared" si="33"/>
        <v>25</v>
      </c>
      <c r="H157" s="91">
        <f t="shared" si="34"/>
        <v>25</v>
      </c>
      <c r="I157" s="91">
        <f>F156/E156*100</f>
        <v>88.92476689232342</v>
      </c>
      <c r="J157" s="113">
        <f t="shared" si="36"/>
        <v>25</v>
      </c>
    </row>
    <row r="158" spans="1:10" ht="46.5" customHeight="1">
      <c r="A158" s="170">
        <v>250911</v>
      </c>
      <c r="B158" s="202" t="s">
        <v>235</v>
      </c>
      <c r="C158" s="112">
        <v>20</v>
      </c>
      <c r="D158" s="112">
        <v>20</v>
      </c>
      <c r="E158" s="186">
        <v>20</v>
      </c>
      <c r="F158" s="186">
        <v>5</v>
      </c>
      <c r="G158" s="112">
        <f t="shared" si="33"/>
        <v>25</v>
      </c>
      <c r="H158" s="112">
        <f t="shared" si="34"/>
        <v>25</v>
      </c>
      <c r="I158" s="112">
        <f>F157/E157*100</f>
        <v>25</v>
      </c>
      <c r="J158" s="113">
        <f t="shared" si="36"/>
        <v>25</v>
      </c>
    </row>
    <row r="159" spans="1:11" s="277" customFormat="1" ht="46.5" customHeight="1" hidden="1">
      <c r="A159" s="271"/>
      <c r="B159" s="272"/>
      <c r="C159" s="273"/>
      <c r="D159" s="273"/>
      <c r="E159" s="273"/>
      <c r="F159" s="273"/>
      <c r="G159" s="274"/>
      <c r="H159" s="274"/>
      <c r="I159" s="274"/>
      <c r="J159" s="275"/>
      <c r="K159" s="276"/>
    </row>
    <row r="160" spans="1:11" s="279" customFormat="1" ht="31.5" customHeight="1">
      <c r="A160" s="401" t="s">
        <v>177</v>
      </c>
      <c r="B160" s="402"/>
      <c r="C160" s="385"/>
      <c r="D160" s="386"/>
      <c r="E160" s="386"/>
      <c r="F160" s="386"/>
      <c r="G160" s="386"/>
      <c r="H160" s="386"/>
      <c r="I160" s="386"/>
      <c r="J160" s="357"/>
      <c r="K160" s="278"/>
    </row>
    <row r="161" spans="1:10" ht="23.25" hidden="1">
      <c r="A161" s="103"/>
      <c r="B161" s="138"/>
      <c r="C161" s="103"/>
      <c r="D161" s="138"/>
      <c r="E161" s="138"/>
      <c r="F161" s="138"/>
      <c r="G161" s="138"/>
      <c r="H161" s="138"/>
      <c r="I161" s="138"/>
      <c r="J161" s="103"/>
    </row>
    <row r="162" spans="1:11" s="206" customFormat="1" ht="42.75" customHeight="1">
      <c r="A162" s="203"/>
      <c r="B162" s="204" t="s">
        <v>25</v>
      </c>
      <c r="C162" s="91">
        <f>C163+C164+C165+C166+C174+C175</f>
        <v>1257.8999999999999</v>
      </c>
      <c r="D162" s="91">
        <f>D163+D164+D165+D166+D174+D175</f>
        <v>1329.3</v>
      </c>
      <c r="E162" s="91">
        <f>E163+E164+E165+E166+E174+E175</f>
        <v>1137.7</v>
      </c>
      <c r="F162" s="91">
        <f>F163+F164+F165+F166+F174+F175</f>
        <v>1116.8000000000002</v>
      </c>
      <c r="G162" s="91">
        <f>F162/C162*100</f>
        <v>88.78289212179031</v>
      </c>
      <c r="H162" s="91">
        <f>F162/D162*100</f>
        <v>84.01414278191531</v>
      </c>
      <c r="I162" s="91">
        <f>F162/E162*100</f>
        <v>98.16296035861828</v>
      </c>
      <c r="J162" s="91">
        <f>F162/E162*100</f>
        <v>98.16296035861828</v>
      </c>
      <c r="K162" s="205"/>
    </row>
    <row r="163" spans="1:10" s="209" customFormat="1" ht="24" customHeight="1">
      <c r="A163" s="257" t="s">
        <v>316</v>
      </c>
      <c r="B163" s="289" t="s">
        <v>16</v>
      </c>
      <c r="C163" s="197">
        <v>1.3</v>
      </c>
      <c r="D163" s="197">
        <v>1.3</v>
      </c>
      <c r="E163" s="197">
        <v>1</v>
      </c>
      <c r="F163" s="218">
        <v>0.4</v>
      </c>
      <c r="G163" s="186"/>
      <c r="H163" s="186"/>
      <c r="I163" s="186"/>
      <c r="J163" s="197"/>
    </row>
    <row r="164" spans="1:10" s="209" customFormat="1" ht="24" customHeight="1">
      <c r="A164" s="257" t="s">
        <v>317</v>
      </c>
      <c r="B164" s="259" t="s">
        <v>97</v>
      </c>
      <c r="C164" s="260">
        <v>491.8</v>
      </c>
      <c r="D164" s="260">
        <v>563.2</v>
      </c>
      <c r="E164" s="260">
        <v>563.2</v>
      </c>
      <c r="F164" s="260">
        <v>563.2</v>
      </c>
      <c r="G164" s="186">
        <f>F164/C164*100</f>
        <v>114.51809678731193</v>
      </c>
      <c r="H164" s="186">
        <f>F164/D164*100</f>
        <v>100</v>
      </c>
      <c r="I164" s="186"/>
      <c r="J164" s="218">
        <f>F164/E164*100</f>
        <v>100</v>
      </c>
    </row>
    <row r="165" spans="1:10" s="209" customFormat="1" ht="22.5" customHeight="1">
      <c r="A165" s="257" t="s">
        <v>318</v>
      </c>
      <c r="B165" s="259" t="s">
        <v>98</v>
      </c>
      <c r="C165" s="260">
        <v>361</v>
      </c>
      <c r="D165" s="260">
        <v>361</v>
      </c>
      <c r="E165" s="260">
        <v>270.7</v>
      </c>
      <c r="F165" s="260">
        <v>212</v>
      </c>
      <c r="G165" s="186">
        <f>F165/C165*100</f>
        <v>58.72576177285319</v>
      </c>
      <c r="H165" s="186">
        <f>F165/D165*100</f>
        <v>58.72576177285319</v>
      </c>
      <c r="I165" s="186"/>
      <c r="J165" s="218">
        <f>F165/E165*100</f>
        <v>78.31547838936092</v>
      </c>
    </row>
    <row r="166" spans="1:10" s="209" customFormat="1" ht="27" customHeight="1">
      <c r="A166" s="257" t="s">
        <v>319</v>
      </c>
      <c r="B166" s="259" t="s">
        <v>99</v>
      </c>
      <c r="C166" s="260">
        <v>250</v>
      </c>
      <c r="D166" s="260">
        <v>250</v>
      </c>
      <c r="E166" s="260">
        <v>187.5</v>
      </c>
      <c r="F166" s="260">
        <v>236.3</v>
      </c>
      <c r="G166" s="186">
        <f>F166/C166*100</f>
        <v>94.52000000000001</v>
      </c>
      <c r="H166" s="186">
        <f>F166/D166*100</f>
        <v>94.52000000000001</v>
      </c>
      <c r="I166" s="186"/>
      <c r="J166" s="218">
        <f>F166/E166*100</f>
        <v>126.02666666666667</v>
      </c>
    </row>
    <row r="167" spans="1:10" s="209" customFormat="1" ht="16.5" customHeight="1" hidden="1">
      <c r="A167" s="210"/>
      <c r="B167" s="210"/>
      <c r="C167" s="260"/>
      <c r="D167" s="260"/>
      <c r="E167" s="260"/>
      <c r="F167" s="260"/>
      <c r="G167" s="186" t="e">
        <f>F167/C167*100</f>
        <v>#DIV/0!</v>
      </c>
      <c r="H167" s="186" t="e">
        <f>F167/D167*100</f>
        <v>#DIV/0!</v>
      </c>
      <c r="I167" s="186"/>
      <c r="J167" s="197" t="e">
        <f>F167/E167*100</f>
        <v>#DIV/0!</v>
      </c>
    </row>
    <row r="168" spans="1:10" s="209" customFormat="1" ht="18" customHeight="1" hidden="1">
      <c r="A168" s="210"/>
      <c r="B168" s="210"/>
      <c r="C168" s="260"/>
      <c r="D168" s="260"/>
      <c r="E168" s="260"/>
      <c r="F168" s="260"/>
      <c r="G168" s="186" t="e">
        <f>F168/C168*100</f>
        <v>#DIV/0!</v>
      </c>
      <c r="H168" s="186" t="e">
        <f>F168/D168*100</f>
        <v>#DIV/0!</v>
      </c>
      <c r="I168" s="186"/>
      <c r="J168" s="197" t="e">
        <f>F168/E168*100</f>
        <v>#DIV/0!</v>
      </c>
    </row>
    <row r="169" spans="1:10" s="209" customFormat="1" ht="16.5" customHeight="1" hidden="1">
      <c r="A169" s="211"/>
      <c r="B169" s="212"/>
      <c r="C169" s="197"/>
      <c r="D169" s="197"/>
      <c r="E169" s="197"/>
      <c r="F169" s="197"/>
      <c r="G169" s="186"/>
      <c r="H169" s="186"/>
      <c r="I169" s="186"/>
      <c r="J169" s="197"/>
    </row>
    <row r="170" spans="1:10" s="209" customFormat="1" ht="18" customHeight="1" hidden="1">
      <c r="A170" s="211"/>
      <c r="B170" s="212"/>
      <c r="C170" s="197"/>
      <c r="D170" s="197"/>
      <c r="E170" s="197"/>
      <c r="F170" s="197"/>
      <c r="G170" s="186"/>
      <c r="H170" s="186"/>
      <c r="I170" s="186"/>
      <c r="J170" s="197"/>
    </row>
    <row r="171" spans="1:10" s="148" customFormat="1" ht="24" customHeight="1" hidden="1">
      <c r="A171" s="214">
        <v>100000</v>
      </c>
      <c r="B171" s="215" t="s">
        <v>126</v>
      </c>
      <c r="C171" s="173">
        <f>C173</f>
        <v>0</v>
      </c>
      <c r="D171" s="145">
        <f>D173</f>
        <v>0</v>
      </c>
      <c r="E171" s="145">
        <f>E173</f>
        <v>0</v>
      </c>
      <c r="F171" s="145">
        <f>F173</f>
        <v>0</v>
      </c>
      <c r="G171" s="112" t="e">
        <f>F171/C171*100</f>
        <v>#DIV/0!</v>
      </c>
      <c r="H171" s="112" t="e">
        <f aca="true" t="shared" si="37" ref="H171:H181">F171/D171*100</f>
        <v>#DIV/0!</v>
      </c>
      <c r="I171" s="112" t="e">
        <f>F171/E171*100</f>
        <v>#DIV/0!</v>
      </c>
      <c r="J171" s="218" t="e">
        <f aca="true" t="shared" si="38" ref="J171:J193">F171/E171*100</f>
        <v>#DIV/0!</v>
      </c>
    </row>
    <row r="172" spans="1:10" s="148" customFormat="1" ht="21" customHeight="1" hidden="1">
      <c r="A172" s="214">
        <v>100501</v>
      </c>
      <c r="B172" s="215" t="s">
        <v>234</v>
      </c>
      <c r="C172" s="173"/>
      <c r="D172" s="173"/>
      <c r="E172" s="216"/>
      <c r="F172" s="216"/>
      <c r="G172" s="112" t="e">
        <f>F172/C172*100</f>
        <v>#DIV/0!</v>
      </c>
      <c r="H172" s="112" t="e">
        <f t="shared" si="37"/>
        <v>#DIV/0!</v>
      </c>
      <c r="I172" s="112"/>
      <c r="J172" s="197" t="e">
        <f t="shared" si="38"/>
        <v>#DIV/0!</v>
      </c>
    </row>
    <row r="173" spans="1:11" s="148" customFormat="1" ht="19.5" customHeight="1" hidden="1">
      <c r="A173" s="214"/>
      <c r="B173" s="217"/>
      <c r="C173" s="173"/>
      <c r="D173" s="173"/>
      <c r="E173" s="216"/>
      <c r="F173" s="216"/>
      <c r="G173" s="112"/>
      <c r="H173" s="112"/>
      <c r="I173" s="112"/>
      <c r="J173" s="218"/>
      <c r="K173" s="147"/>
    </row>
    <row r="174" spans="1:11" ht="22.5" customHeight="1">
      <c r="A174" s="257" t="s">
        <v>100</v>
      </c>
      <c r="B174" s="259" t="s">
        <v>101</v>
      </c>
      <c r="C174" s="173">
        <v>153.6</v>
      </c>
      <c r="D174" s="173">
        <v>153.6</v>
      </c>
      <c r="E174" s="216">
        <v>115.2</v>
      </c>
      <c r="F174" s="216">
        <v>104.9</v>
      </c>
      <c r="G174" s="112">
        <f>F174/C174*100</f>
        <v>68.29427083333334</v>
      </c>
      <c r="H174" s="112">
        <f t="shared" si="37"/>
        <v>68.29427083333334</v>
      </c>
      <c r="I174" s="112">
        <f>F174/E174*100</f>
        <v>91.05902777777779</v>
      </c>
      <c r="J174" s="218">
        <f t="shared" si="38"/>
        <v>91.05902777777779</v>
      </c>
      <c r="K174" s="219"/>
    </row>
    <row r="175" spans="1:11" ht="22.5" customHeight="1">
      <c r="A175" s="261" t="s">
        <v>102</v>
      </c>
      <c r="B175" s="259" t="s">
        <v>103</v>
      </c>
      <c r="C175" s="173">
        <v>0.2</v>
      </c>
      <c r="D175" s="173">
        <v>0.2</v>
      </c>
      <c r="E175" s="216">
        <v>0.1</v>
      </c>
      <c r="F175" s="216"/>
      <c r="G175" s="112">
        <f>F175/C175*100</f>
        <v>0</v>
      </c>
      <c r="H175" s="112">
        <f t="shared" si="37"/>
        <v>0</v>
      </c>
      <c r="I175" s="112"/>
      <c r="J175" s="218">
        <f t="shared" si="38"/>
        <v>0</v>
      </c>
      <c r="K175" s="220"/>
    </row>
    <row r="176" spans="1:11" s="108" customFormat="1" ht="31.5" customHeight="1">
      <c r="A176" s="331" t="s">
        <v>319</v>
      </c>
      <c r="B176" s="332" t="s">
        <v>99</v>
      </c>
      <c r="C176" s="119"/>
      <c r="D176" s="119">
        <f>D177</f>
        <v>15</v>
      </c>
      <c r="E176" s="119">
        <f>E177</f>
        <v>0</v>
      </c>
      <c r="F176" s="119">
        <f>F177</f>
        <v>0</v>
      </c>
      <c r="G176" s="91"/>
      <c r="H176" s="112"/>
      <c r="I176" s="91"/>
      <c r="J176" s="91"/>
      <c r="K176" s="107"/>
    </row>
    <row r="177" spans="1:11" ht="111" customHeight="1">
      <c r="A177" s="257" t="s">
        <v>270</v>
      </c>
      <c r="B177" s="314" t="s">
        <v>171</v>
      </c>
      <c r="C177" s="173"/>
      <c r="D177" s="173">
        <v>15</v>
      </c>
      <c r="E177" s="216"/>
      <c r="F177" s="216"/>
      <c r="G177" s="288"/>
      <c r="H177" s="112"/>
      <c r="I177" s="112"/>
      <c r="J177" s="288"/>
      <c r="K177" s="92"/>
    </row>
    <row r="178" spans="1:11" s="108" customFormat="1" ht="28.5" customHeight="1">
      <c r="A178" s="162">
        <v>100000</v>
      </c>
      <c r="B178" s="201" t="s">
        <v>19</v>
      </c>
      <c r="C178" s="91">
        <f>C179</f>
        <v>0</v>
      </c>
      <c r="D178" s="91">
        <f>D179</f>
        <v>3.9</v>
      </c>
      <c r="E178" s="91">
        <f>E179</f>
        <v>3.9</v>
      </c>
      <c r="F178" s="91">
        <f>F179</f>
        <v>3.9</v>
      </c>
      <c r="G178" s="91"/>
      <c r="H178" s="91">
        <f t="shared" si="37"/>
        <v>100</v>
      </c>
      <c r="I178" s="91"/>
      <c r="J178" s="91">
        <f>F178/E178*100</f>
        <v>100</v>
      </c>
      <c r="K178" s="107"/>
    </row>
    <row r="179" spans="1:11" ht="151.5" customHeight="1">
      <c r="A179" s="170">
        <v>100601</v>
      </c>
      <c r="B179" s="167" t="s">
        <v>170</v>
      </c>
      <c r="C179" s="112"/>
      <c r="D179" s="145">
        <v>3.9</v>
      </c>
      <c r="E179" s="145">
        <v>3.9</v>
      </c>
      <c r="F179" s="145">
        <v>3.9</v>
      </c>
      <c r="G179" s="288"/>
      <c r="H179" s="288">
        <f t="shared" si="37"/>
        <v>100</v>
      </c>
      <c r="I179" s="91"/>
      <c r="J179" s="288">
        <f>F179/E179*100</f>
        <v>100</v>
      </c>
      <c r="K179" s="92"/>
    </row>
    <row r="180" spans="1:10" s="206" customFormat="1" ht="28.5" customHeight="1">
      <c r="A180" s="225">
        <v>150000</v>
      </c>
      <c r="B180" s="290" t="s">
        <v>136</v>
      </c>
      <c r="C180" s="102">
        <f>C181</f>
        <v>0</v>
      </c>
      <c r="D180" s="102">
        <f>D181</f>
        <v>54.4</v>
      </c>
      <c r="E180" s="102">
        <f>E181</f>
        <v>54.4</v>
      </c>
      <c r="F180" s="102">
        <f>F181</f>
        <v>1.1</v>
      </c>
      <c r="G180" s="91"/>
      <c r="H180" s="91">
        <f t="shared" si="37"/>
        <v>2.0220588235294117</v>
      </c>
      <c r="I180" s="91"/>
      <c r="J180" s="207">
        <f t="shared" si="38"/>
        <v>2.0220588235294117</v>
      </c>
    </row>
    <row r="181" spans="1:10" ht="25.5" customHeight="1">
      <c r="A181" s="223">
        <v>150101</v>
      </c>
      <c r="B181" s="224" t="s">
        <v>137</v>
      </c>
      <c r="C181" s="224"/>
      <c r="D181" s="145">
        <v>54.4</v>
      </c>
      <c r="E181" s="145">
        <v>54.4</v>
      </c>
      <c r="F181" s="145">
        <v>1.1</v>
      </c>
      <c r="G181" s="112"/>
      <c r="H181" s="186">
        <f t="shared" si="37"/>
        <v>2.0220588235294117</v>
      </c>
      <c r="I181" s="112"/>
      <c r="J181" s="218">
        <f t="shared" si="38"/>
        <v>2.0220588235294117</v>
      </c>
    </row>
    <row r="182" spans="1:10" ht="43.5" customHeight="1" hidden="1">
      <c r="A182" s="223">
        <v>180409</v>
      </c>
      <c r="B182" s="224" t="s">
        <v>328</v>
      </c>
      <c r="C182" s="224"/>
      <c r="D182" s="145"/>
      <c r="E182" s="145"/>
      <c r="F182" s="145"/>
      <c r="G182" s="112"/>
      <c r="H182" s="112"/>
      <c r="I182" s="112"/>
      <c r="J182" s="218"/>
    </row>
    <row r="183" spans="1:10" ht="46.5" customHeight="1" hidden="1">
      <c r="A183" s="223"/>
      <c r="B183" s="253" t="s">
        <v>148</v>
      </c>
      <c r="C183" s="102">
        <f>SUM(C184:C189)</f>
        <v>0</v>
      </c>
      <c r="D183" s="114">
        <f>SUM(D184:D189)</f>
        <v>86.4</v>
      </c>
      <c r="E183" s="114">
        <f>SUM(E184:E189)</f>
        <v>86.4</v>
      </c>
      <c r="F183" s="114">
        <f>SUM(F184:F189)</f>
        <v>0</v>
      </c>
      <c r="G183" s="91"/>
      <c r="H183" s="91">
        <f aca="true" t="shared" si="39" ref="H183:H192">F183/D183*100</f>
        <v>0</v>
      </c>
      <c r="I183" s="91"/>
      <c r="J183" s="207">
        <f t="shared" si="38"/>
        <v>0</v>
      </c>
    </row>
    <row r="184" spans="1:10" ht="102" customHeight="1" hidden="1">
      <c r="A184" s="254" t="s">
        <v>268</v>
      </c>
      <c r="B184" s="241" t="s">
        <v>300</v>
      </c>
      <c r="C184" s="100"/>
      <c r="D184" s="145"/>
      <c r="E184" s="145"/>
      <c r="F184" s="145"/>
      <c r="G184" s="91"/>
      <c r="H184" s="91" t="e">
        <f t="shared" si="39"/>
        <v>#DIV/0!</v>
      </c>
      <c r="I184" s="112"/>
      <c r="J184" s="207" t="e">
        <f t="shared" si="38"/>
        <v>#DIV/0!</v>
      </c>
    </row>
    <row r="185" spans="1:10" ht="106.5" customHeight="1" hidden="1">
      <c r="A185" s="254" t="s">
        <v>271</v>
      </c>
      <c r="B185" s="242" t="s">
        <v>301</v>
      </c>
      <c r="C185" s="100"/>
      <c r="D185" s="145"/>
      <c r="E185" s="145"/>
      <c r="F185" s="145"/>
      <c r="G185" s="91"/>
      <c r="H185" s="91" t="e">
        <f t="shared" si="39"/>
        <v>#DIV/0!</v>
      </c>
      <c r="I185" s="112"/>
      <c r="J185" s="207" t="e">
        <f t="shared" si="38"/>
        <v>#DIV/0!</v>
      </c>
    </row>
    <row r="186" spans="1:10" ht="108" customHeight="1" hidden="1">
      <c r="A186" s="254" t="s">
        <v>273</v>
      </c>
      <c r="B186" s="255" t="s">
        <v>142</v>
      </c>
      <c r="C186" s="256"/>
      <c r="D186" s="145"/>
      <c r="E186" s="145"/>
      <c r="F186" s="145"/>
      <c r="G186" s="91"/>
      <c r="H186" s="91" t="e">
        <f t="shared" si="39"/>
        <v>#DIV/0!</v>
      </c>
      <c r="I186" s="112"/>
      <c r="J186" s="207" t="e">
        <f t="shared" si="38"/>
        <v>#DIV/0!</v>
      </c>
    </row>
    <row r="187" spans="1:10" ht="16.5" customHeight="1" hidden="1">
      <c r="A187" s="254" t="s">
        <v>302</v>
      </c>
      <c r="B187" s="255" t="s">
        <v>146</v>
      </c>
      <c r="C187" s="100"/>
      <c r="D187" s="145"/>
      <c r="E187" s="145"/>
      <c r="F187" s="145"/>
      <c r="G187" s="91"/>
      <c r="H187" s="91" t="e">
        <f t="shared" si="39"/>
        <v>#DIV/0!</v>
      </c>
      <c r="I187" s="112"/>
      <c r="J187" s="207" t="e">
        <f t="shared" si="38"/>
        <v>#DIV/0!</v>
      </c>
    </row>
    <row r="188" spans="1:10" s="96" customFormat="1" ht="27" customHeight="1">
      <c r="A188" s="311" t="s">
        <v>168</v>
      </c>
      <c r="B188" s="313" t="s">
        <v>175</v>
      </c>
      <c r="C188" s="102"/>
      <c r="D188" s="213">
        <f>D189</f>
        <v>43.2</v>
      </c>
      <c r="E188" s="213">
        <f>E189</f>
        <v>43.2</v>
      </c>
      <c r="F188" s="213">
        <f>F189</f>
        <v>0</v>
      </c>
      <c r="G188" s="91"/>
      <c r="H188" s="91">
        <f t="shared" si="39"/>
        <v>0</v>
      </c>
      <c r="I188" s="91"/>
      <c r="J188" s="207">
        <f t="shared" si="38"/>
        <v>0</v>
      </c>
    </row>
    <row r="189" spans="1:10" ht="28.5" customHeight="1">
      <c r="A189" s="254" t="s">
        <v>169</v>
      </c>
      <c r="B189" s="312" t="s">
        <v>190</v>
      </c>
      <c r="C189" s="100"/>
      <c r="D189" s="145">
        <v>43.2</v>
      </c>
      <c r="E189" s="145">
        <v>43.2</v>
      </c>
      <c r="F189" s="145"/>
      <c r="G189" s="288"/>
      <c r="H189" s="91">
        <f t="shared" si="39"/>
        <v>0</v>
      </c>
      <c r="I189" s="112"/>
      <c r="J189" s="207">
        <f t="shared" si="38"/>
        <v>0</v>
      </c>
    </row>
    <row r="190" spans="1:10" s="96" customFormat="1" ht="28.5" customHeight="1">
      <c r="A190" s="221">
        <v>250000</v>
      </c>
      <c r="B190" s="222" t="s">
        <v>261</v>
      </c>
      <c r="C190" s="102">
        <f>C191+C192</f>
        <v>0</v>
      </c>
      <c r="D190" s="102">
        <f>D191+D192</f>
        <v>82.2</v>
      </c>
      <c r="E190" s="102">
        <f>E191+E192</f>
        <v>82.2</v>
      </c>
      <c r="F190" s="102">
        <f>F191+F192</f>
        <v>3.5</v>
      </c>
      <c r="G190" s="91"/>
      <c r="H190" s="91">
        <f>F190/D190*100</f>
        <v>4.257907542579075</v>
      </c>
      <c r="I190" s="91"/>
      <c r="J190" s="207">
        <f t="shared" si="38"/>
        <v>4.257907542579075</v>
      </c>
    </row>
    <row r="191" spans="1:10" ht="28.5" customHeight="1">
      <c r="A191" s="315" t="s">
        <v>172</v>
      </c>
      <c r="B191" s="312" t="s">
        <v>173</v>
      </c>
      <c r="C191" s="100"/>
      <c r="D191" s="145">
        <v>78.7</v>
      </c>
      <c r="E191" s="145">
        <v>78.7</v>
      </c>
      <c r="F191" s="145"/>
      <c r="G191" s="288"/>
      <c r="H191" s="91">
        <f t="shared" si="39"/>
        <v>0</v>
      </c>
      <c r="I191" s="112"/>
      <c r="J191" s="207">
        <f t="shared" si="38"/>
        <v>0</v>
      </c>
    </row>
    <row r="192" spans="1:10" ht="28.5" customHeight="1">
      <c r="A192" s="184">
        <v>250404</v>
      </c>
      <c r="B192" s="185" t="s">
        <v>18</v>
      </c>
      <c r="C192" s="100"/>
      <c r="D192" s="145">
        <v>3.5</v>
      </c>
      <c r="E192" s="145">
        <v>3.5</v>
      </c>
      <c r="F192" s="145">
        <v>3.5</v>
      </c>
      <c r="G192" s="288"/>
      <c r="H192" s="288">
        <f t="shared" si="39"/>
        <v>100</v>
      </c>
      <c r="I192" s="112"/>
      <c r="J192" s="316">
        <f t="shared" si="38"/>
        <v>100</v>
      </c>
    </row>
    <row r="193" spans="1:10" s="265" customFormat="1" ht="33" customHeight="1">
      <c r="A193" s="387" t="s">
        <v>179</v>
      </c>
      <c r="B193" s="388"/>
      <c r="C193" s="262">
        <f>C162+C180</f>
        <v>1257.8999999999999</v>
      </c>
      <c r="D193" s="262">
        <f>D162+D176+D178+D180+D188+D190</f>
        <v>1528.0000000000002</v>
      </c>
      <c r="E193" s="262">
        <f>E162+E176+E178+E180+E188+E190</f>
        <v>1321.4000000000003</v>
      </c>
      <c r="F193" s="262">
        <f>F162+F176+F178+F180+F188+F190</f>
        <v>1125.3000000000002</v>
      </c>
      <c r="G193" s="263">
        <f>F193/C193*100</f>
        <v>89.45862151204392</v>
      </c>
      <c r="H193" s="263">
        <f>F193/D193*100</f>
        <v>73.64528795811518</v>
      </c>
      <c r="I193" s="263">
        <f>F193/E193*100</f>
        <v>85.15967912819737</v>
      </c>
      <c r="J193" s="264">
        <f t="shared" si="38"/>
        <v>85.15967912819737</v>
      </c>
    </row>
    <row r="194" spans="1:10" s="226" customFormat="1" ht="25.5" customHeight="1">
      <c r="A194" s="225"/>
      <c r="B194" s="201" t="s">
        <v>309</v>
      </c>
      <c r="C194" s="213">
        <f>C195+C196+C181</f>
        <v>0</v>
      </c>
      <c r="D194" s="213">
        <f>D195+D196</f>
        <v>0</v>
      </c>
      <c r="E194" s="213"/>
      <c r="F194" s="213">
        <f>F195+F196</f>
        <v>-15</v>
      </c>
      <c r="G194" s="91"/>
      <c r="H194" s="91"/>
      <c r="I194" s="91" t="e">
        <f>F194/E194*100</f>
        <v>#DIV/0!</v>
      </c>
      <c r="J194" s="91"/>
    </row>
    <row r="195" spans="1:10" ht="54" customHeight="1">
      <c r="A195" s="223">
        <v>250911</v>
      </c>
      <c r="B195" s="202" t="s">
        <v>310</v>
      </c>
      <c r="C195" s="173">
        <v>15</v>
      </c>
      <c r="D195" s="173"/>
      <c r="E195" s="173"/>
      <c r="F195" s="173"/>
      <c r="G195" s="91">
        <f>F195/C195*100</f>
        <v>0</v>
      </c>
      <c r="H195" s="288"/>
      <c r="I195" s="288"/>
      <c r="J195" s="316"/>
    </row>
    <row r="196" spans="1:11" ht="52.5" customHeight="1">
      <c r="A196" s="223">
        <v>250912</v>
      </c>
      <c r="B196" s="202" t="s">
        <v>320</v>
      </c>
      <c r="C196" s="173">
        <v>-15</v>
      </c>
      <c r="D196" s="173"/>
      <c r="E196" s="173"/>
      <c r="F196" s="173">
        <v>-15</v>
      </c>
      <c r="G196" s="91">
        <f>F196/C196*100</f>
        <v>100</v>
      </c>
      <c r="H196" s="288"/>
      <c r="I196" s="288"/>
      <c r="J196" s="316"/>
      <c r="K196" s="92"/>
    </row>
    <row r="197" spans="1:10" s="277" customFormat="1" ht="28.5" customHeight="1" hidden="1">
      <c r="A197" s="358"/>
      <c r="B197" s="359"/>
      <c r="C197" s="280"/>
      <c r="D197" s="280"/>
      <c r="E197" s="280"/>
      <c r="F197" s="280"/>
      <c r="G197" s="274"/>
      <c r="H197" s="274"/>
      <c r="I197" s="274"/>
      <c r="J197" s="280"/>
    </row>
    <row r="198" spans="1:11" ht="16.5" customHeight="1" hidden="1">
      <c r="A198" s="103"/>
      <c r="B198" s="138"/>
      <c r="C198" s="103"/>
      <c r="D198" s="138"/>
      <c r="E198" s="138"/>
      <c r="F198" s="138"/>
      <c r="G198" s="138"/>
      <c r="H198" s="138"/>
      <c r="I198" s="138"/>
      <c r="J198" s="103"/>
      <c r="K198" s="92"/>
    </row>
    <row r="199" spans="1:10" s="252" customFormat="1" ht="42.75" customHeight="1">
      <c r="A199" s="398" t="s">
        <v>154</v>
      </c>
      <c r="B199" s="359"/>
      <c r="C199" s="251">
        <f aca="true" t="shared" si="40" ref="C199:F200">C156+C193</f>
        <v>68770.3</v>
      </c>
      <c r="D199" s="251">
        <f t="shared" si="40"/>
        <v>70243.40000000001</v>
      </c>
      <c r="E199" s="251">
        <f t="shared" si="40"/>
        <v>60038.9</v>
      </c>
      <c r="F199" s="251">
        <f t="shared" si="40"/>
        <v>53339.70000000001</v>
      </c>
      <c r="G199" s="251">
        <f>F199/C199*100</f>
        <v>77.56211620423352</v>
      </c>
      <c r="H199" s="251">
        <f>F199/D199*100</f>
        <v>75.93553273332442</v>
      </c>
      <c r="I199" s="251">
        <f>F199/E199*100</f>
        <v>88.84190083429246</v>
      </c>
      <c r="J199" s="251">
        <f>F199/E199*100</f>
        <v>88.84190083429246</v>
      </c>
    </row>
    <row r="200" spans="1:10" s="300" customFormat="1" ht="30" customHeight="1">
      <c r="A200" s="396" t="s">
        <v>155</v>
      </c>
      <c r="B200" s="397"/>
      <c r="C200" s="299">
        <f t="shared" si="40"/>
        <v>20</v>
      </c>
      <c r="D200" s="299">
        <f t="shared" si="40"/>
        <v>20</v>
      </c>
      <c r="E200" s="299">
        <f t="shared" si="40"/>
        <v>20</v>
      </c>
      <c r="F200" s="299">
        <f t="shared" si="40"/>
        <v>-10</v>
      </c>
      <c r="G200" s="299">
        <f>F200/C200*100</f>
        <v>-50</v>
      </c>
      <c r="H200" s="299">
        <f>F200/D200*100</f>
        <v>-50</v>
      </c>
      <c r="I200" s="299">
        <f>F200/E200*100</f>
        <v>-50</v>
      </c>
      <c r="J200" s="299">
        <f>F200/E200*100</f>
        <v>-50</v>
      </c>
    </row>
    <row r="201" spans="1:10" ht="31.5" customHeight="1">
      <c r="A201" s="227"/>
      <c r="B201" s="102" t="s">
        <v>115</v>
      </c>
      <c r="C201" s="173"/>
      <c r="D201" s="153"/>
      <c r="E201" s="153"/>
      <c r="F201" s="153"/>
      <c r="G201" s="153"/>
      <c r="H201" s="153"/>
      <c r="I201" s="228"/>
      <c r="J201" s="113"/>
    </row>
    <row r="202" spans="1:10" ht="25.5" customHeight="1">
      <c r="A202" s="88"/>
      <c r="B202" s="333" t="s">
        <v>314</v>
      </c>
      <c r="C202" s="183"/>
      <c r="D202" s="229"/>
      <c r="E202" s="229"/>
      <c r="F202" s="229"/>
      <c r="G202" s="229"/>
      <c r="H202" s="229"/>
      <c r="I202" s="229"/>
      <c r="J202" s="183"/>
    </row>
    <row r="203" spans="1:10" s="230" customFormat="1" ht="33" customHeight="1">
      <c r="A203" s="162">
        <v>602000</v>
      </c>
      <c r="B203" s="201" t="s">
        <v>361</v>
      </c>
      <c r="C203" s="213"/>
      <c r="D203" s="213"/>
      <c r="E203" s="213"/>
      <c r="F203" s="213"/>
      <c r="G203" s="207"/>
      <c r="H203" s="207"/>
      <c r="I203" s="207" t="e">
        <f>F203/E203*100</f>
        <v>#DIV/0!</v>
      </c>
      <c r="J203" s="207"/>
    </row>
    <row r="204" spans="1:10" s="226" customFormat="1" ht="31.5" customHeight="1">
      <c r="A204" s="170">
        <v>602100</v>
      </c>
      <c r="B204" s="202" t="s">
        <v>127</v>
      </c>
      <c r="C204" s="145"/>
      <c r="D204" s="145"/>
      <c r="E204" s="145"/>
      <c r="F204" s="145">
        <v>112.5</v>
      </c>
      <c r="G204" s="145"/>
      <c r="H204" s="145"/>
      <c r="I204" s="231"/>
      <c r="J204" s="146"/>
    </row>
    <row r="205" spans="1:10" s="226" customFormat="1" ht="28.5" customHeight="1">
      <c r="A205" s="170">
        <v>602200</v>
      </c>
      <c r="B205" s="202" t="s">
        <v>128</v>
      </c>
      <c r="C205" s="145"/>
      <c r="D205" s="145"/>
      <c r="E205" s="145"/>
      <c r="F205" s="145">
        <v>407.8</v>
      </c>
      <c r="G205" s="145"/>
      <c r="H205" s="145"/>
      <c r="I205" s="231"/>
      <c r="J205" s="146"/>
    </row>
    <row r="206" spans="1:10" s="226" customFormat="1" ht="25.5" customHeight="1">
      <c r="A206" s="170">
        <v>602300</v>
      </c>
      <c r="B206" s="202" t="s">
        <v>174</v>
      </c>
      <c r="C206" s="145"/>
      <c r="D206" s="145"/>
      <c r="E206" s="145"/>
      <c r="F206" s="145"/>
      <c r="G206" s="145"/>
      <c r="H206" s="145"/>
      <c r="I206" s="231"/>
      <c r="J206" s="146"/>
    </row>
    <row r="207" spans="1:10" s="226" customFormat="1" ht="43.5" customHeight="1">
      <c r="A207" s="170">
        <v>602400</v>
      </c>
      <c r="B207" s="202" t="s">
        <v>360</v>
      </c>
      <c r="C207" s="145"/>
      <c r="D207" s="145"/>
      <c r="E207" s="145"/>
      <c r="F207" s="145">
        <v>-57.6</v>
      </c>
      <c r="G207" s="145"/>
      <c r="H207" s="145"/>
      <c r="I207" s="231"/>
      <c r="J207" s="146"/>
    </row>
    <row r="208" spans="1:10" s="319" customFormat="1" ht="43.5" customHeight="1">
      <c r="A208" s="140">
        <v>603000</v>
      </c>
      <c r="B208" s="317" t="s">
        <v>362</v>
      </c>
      <c r="C208" s="189"/>
      <c r="D208" s="189"/>
      <c r="E208" s="189"/>
      <c r="F208" s="189">
        <v>2630.9</v>
      </c>
      <c r="G208" s="189"/>
      <c r="H208" s="189"/>
      <c r="I208" s="318"/>
      <c r="J208" s="320"/>
    </row>
    <row r="209" spans="1:10" s="226" customFormat="1" ht="36" customHeight="1">
      <c r="A209" s="325"/>
      <c r="B209" s="334" t="s">
        <v>125</v>
      </c>
      <c r="C209" s="232"/>
      <c r="D209" s="232"/>
      <c r="E209" s="232"/>
      <c r="F209" s="232"/>
      <c r="G209" s="232"/>
      <c r="H209" s="232"/>
      <c r="I209" s="232"/>
      <c r="J209" s="232"/>
    </row>
    <row r="210" spans="1:10" s="226" customFormat="1" ht="30" customHeight="1">
      <c r="A210" s="162">
        <v>602000</v>
      </c>
      <c r="B210" s="201" t="s">
        <v>361</v>
      </c>
      <c r="C210" s="213"/>
      <c r="D210" s="213"/>
      <c r="E210" s="145"/>
      <c r="F210" s="145"/>
      <c r="G210" s="145"/>
      <c r="H210" s="145"/>
      <c r="I210" s="231"/>
      <c r="J210" s="146"/>
    </row>
    <row r="211" spans="1:10" s="226" customFormat="1" ht="33" customHeight="1">
      <c r="A211" s="326">
        <v>602100</v>
      </c>
      <c r="B211" s="327" t="s">
        <v>127</v>
      </c>
      <c r="C211" s="233">
        <f>C212</f>
        <v>0</v>
      </c>
      <c r="D211" s="233">
        <f>D212</f>
        <v>0</v>
      </c>
      <c r="E211" s="233">
        <f>E212</f>
        <v>0</v>
      </c>
      <c r="F211" s="328">
        <v>172.1</v>
      </c>
      <c r="G211" s="233"/>
      <c r="H211" s="233"/>
      <c r="I211" s="233"/>
      <c r="J211" s="146"/>
    </row>
    <row r="212" spans="1:11" s="226" customFormat="1" ht="25.5" customHeight="1">
      <c r="A212" s="326">
        <v>602200</v>
      </c>
      <c r="B212" s="151" t="s">
        <v>128</v>
      </c>
      <c r="C212" s="321"/>
      <c r="D212" s="322"/>
      <c r="E212" s="322"/>
      <c r="F212" s="329">
        <v>417.8</v>
      </c>
      <c r="G212" s="322"/>
      <c r="H212" s="322"/>
      <c r="I212" s="322"/>
      <c r="J212" s="323"/>
      <c r="K212" s="234"/>
    </row>
    <row r="213" spans="1:11" s="226" customFormat="1" ht="25.5" customHeight="1">
      <c r="A213" s="326">
        <v>602300</v>
      </c>
      <c r="B213" s="202" t="s">
        <v>174</v>
      </c>
      <c r="C213" s="321"/>
      <c r="D213" s="322"/>
      <c r="E213" s="322"/>
      <c r="F213" s="329">
        <v>30.2</v>
      </c>
      <c r="G213" s="322"/>
      <c r="H213" s="322"/>
      <c r="I213" s="322"/>
      <c r="J213" s="146"/>
      <c r="K213" s="234"/>
    </row>
    <row r="214" spans="1:10" ht="46.5">
      <c r="A214" s="170">
        <v>602400</v>
      </c>
      <c r="B214" s="202" t="s">
        <v>360</v>
      </c>
      <c r="C214" s="113"/>
      <c r="D214" s="154"/>
      <c r="E214" s="154"/>
      <c r="F214" s="330">
        <v>57.6</v>
      </c>
      <c r="G214" s="154"/>
      <c r="H214" s="154"/>
      <c r="I214" s="154"/>
      <c r="J214" s="113"/>
    </row>
    <row r="215" spans="1:10" ht="23.25">
      <c r="A215" s="104"/>
      <c r="B215" s="304"/>
      <c r="C215" s="304"/>
      <c r="D215" s="309"/>
      <c r="E215" s="305"/>
      <c r="F215" s="304"/>
      <c r="G215" s="304"/>
      <c r="H215" s="235"/>
      <c r="I215" s="235"/>
      <c r="J215" s="236"/>
    </row>
    <row r="216" spans="1:10" ht="23.25">
      <c r="A216" s="104"/>
      <c r="B216" s="301"/>
      <c r="C216" s="301"/>
      <c r="D216" s="310"/>
      <c r="E216" s="302"/>
      <c r="F216" s="301"/>
      <c r="G216" s="301"/>
      <c r="H216" s="235"/>
      <c r="I216" s="235"/>
      <c r="J216" s="236"/>
    </row>
    <row r="217" spans="1:10" ht="23.25">
      <c r="A217" s="104"/>
      <c r="B217" s="306"/>
      <c r="C217" s="304"/>
      <c r="D217" s="309"/>
      <c r="E217" s="305"/>
      <c r="F217" s="304"/>
      <c r="G217" s="304"/>
      <c r="H217" s="235"/>
      <c r="I217" s="235"/>
      <c r="J217" s="236"/>
    </row>
    <row r="218" spans="3:10" ht="23.25">
      <c r="C218" s="236"/>
      <c r="D218" s="94"/>
      <c r="E218" s="94"/>
      <c r="F218" s="94"/>
      <c r="G218" s="94"/>
      <c r="H218" s="94"/>
      <c r="I218" s="94"/>
      <c r="J218" s="236"/>
    </row>
    <row r="219" spans="3:10" ht="23.25">
      <c r="C219" s="236"/>
      <c r="D219" s="94"/>
      <c r="E219" s="94"/>
      <c r="F219" s="94"/>
      <c r="G219" s="94"/>
      <c r="H219" s="94"/>
      <c r="I219" s="94"/>
      <c r="J219" s="236"/>
    </row>
    <row r="220" spans="3:10" ht="23.25">
      <c r="C220" s="236"/>
      <c r="D220" s="94"/>
      <c r="E220" s="94"/>
      <c r="F220" s="94"/>
      <c r="G220" s="94"/>
      <c r="H220" s="94"/>
      <c r="I220" s="94"/>
      <c r="J220" s="236"/>
    </row>
    <row r="221" spans="3:10" ht="23.25">
      <c r="C221" s="236"/>
      <c r="D221" s="94"/>
      <c r="E221" s="94"/>
      <c r="F221" s="94"/>
      <c r="G221" s="94"/>
      <c r="H221" s="94"/>
      <c r="I221" s="94"/>
      <c r="J221" s="236"/>
    </row>
    <row r="222" spans="3:10" ht="23.25">
      <c r="C222" s="236"/>
      <c r="D222" s="94"/>
      <c r="E222" s="94"/>
      <c r="F222" s="94"/>
      <c r="G222" s="94"/>
      <c r="H222" s="94"/>
      <c r="I222" s="94"/>
      <c r="J222" s="236"/>
    </row>
    <row r="223" spans="3:10" ht="23.25">
      <c r="C223" s="236"/>
      <c r="D223" s="94"/>
      <c r="E223" s="94"/>
      <c r="F223" s="94"/>
      <c r="G223" s="94"/>
      <c r="H223" s="94"/>
      <c r="I223" s="94"/>
      <c r="J223" s="236"/>
    </row>
    <row r="224" spans="3:10" ht="23.25">
      <c r="C224" s="236"/>
      <c r="D224" s="94"/>
      <c r="E224" s="94"/>
      <c r="F224" s="94"/>
      <c r="G224" s="94"/>
      <c r="H224" s="94"/>
      <c r="I224" s="94"/>
      <c r="J224" s="236"/>
    </row>
    <row r="225" spans="3:10" ht="23.25">
      <c r="C225" s="236"/>
      <c r="D225" s="94"/>
      <c r="E225" s="94"/>
      <c r="F225" s="94"/>
      <c r="G225" s="94"/>
      <c r="H225" s="94"/>
      <c r="I225" s="94"/>
      <c r="J225" s="236"/>
    </row>
    <row r="226" spans="3:10" ht="23.25">
      <c r="C226" s="236"/>
      <c r="D226" s="94"/>
      <c r="E226" s="94"/>
      <c r="F226" s="94"/>
      <c r="G226" s="94"/>
      <c r="H226" s="94"/>
      <c r="I226" s="94"/>
      <c r="J226" s="236"/>
    </row>
    <row r="227" spans="3:10" ht="23.25">
      <c r="C227" s="236"/>
      <c r="D227" s="94"/>
      <c r="E227" s="94"/>
      <c r="F227" s="94"/>
      <c r="G227" s="94"/>
      <c r="H227" s="94"/>
      <c r="I227" s="94"/>
      <c r="J227" s="236"/>
    </row>
    <row r="228" spans="3:10" ht="23.25">
      <c r="C228" s="236"/>
      <c r="D228" s="94"/>
      <c r="E228" s="94"/>
      <c r="F228" s="94"/>
      <c r="G228" s="94"/>
      <c r="H228" s="94"/>
      <c r="I228" s="94"/>
      <c r="J228" s="236"/>
    </row>
    <row r="229" spans="3:10" ht="23.25">
      <c r="C229" s="236"/>
      <c r="D229" s="94"/>
      <c r="E229" s="94"/>
      <c r="F229" s="94"/>
      <c r="G229" s="94"/>
      <c r="H229" s="94"/>
      <c r="I229" s="94"/>
      <c r="J229" s="236"/>
    </row>
    <row r="230" spans="3:10" ht="23.25">
      <c r="C230" s="236"/>
      <c r="D230" s="94"/>
      <c r="E230" s="94"/>
      <c r="F230" s="94"/>
      <c r="G230" s="94"/>
      <c r="H230" s="94"/>
      <c r="I230" s="94"/>
      <c r="J230" s="236"/>
    </row>
    <row r="231" spans="3:10" ht="23.25">
      <c r="C231" s="236"/>
      <c r="D231" s="94"/>
      <c r="E231" s="94"/>
      <c r="F231" s="94"/>
      <c r="G231" s="94"/>
      <c r="H231" s="94"/>
      <c r="I231" s="94"/>
      <c r="J231" s="236"/>
    </row>
    <row r="232" spans="3:10" ht="23.25">
      <c r="C232" s="236"/>
      <c r="D232" s="94"/>
      <c r="E232" s="94"/>
      <c r="F232" s="94"/>
      <c r="G232" s="94"/>
      <c r="H232" s="94"/>
      <c r="I232" s="94"/>
      <c r="J232" s="236"/>
    </row>
    <row r="233" spans="3:10" ht="23.25">
      <c r="C233" s="236"/>
      <c r="D233" s="94"/>
      <c r="E233" s="94"/>
      <c r="F233" s="94"/>
      <c r="G233" s="94"/>
      <c r="H233" s="94"/>
      <c r="I233" s="94"/>
      <c r="J233" s="236"/>
    </row>
    <row r="234" spans="3:10" ht="23.25">
      <c r="C234" s="236"/>
      <c r="D234" s="94"/>
      <c r="E234" s="94"/>
      <c r="F234" s="94"/>
      <c r="G234" s="94"/>
      <c r="H234" s="94"/>
      <c r="I234" s="94"/>
      <c r="J234" s="236"/>
    </row>
    <row r="235" spans="3:10" ht="23.25">
      <c r="C235" s="236"/>
      <c r="D235" s="94"/>
      <c r="E235" s="94"/>
      <c r="F235" s="94"/>
      <c r="G235" s="94"/>
      <c r="H235" s="94"/>
      <c r="I235" s="94"/>
      <c r="J235" s="236"/>
    </row>
    <row r="236" spans="3:10" ht="23.25">
      <c r="C236" s="236"/>
      <c r="D236" s="94"/>
      <c r="E236" s="94"/>
      <c r="F236" s="94"/>
      <c r="G236" s="94"/>
      <c r="H236" s="94"/>
      <c r="I236" s="94"/>
      <c r="J236" s="236"/>
    </row>
    <row r="237" spans="3:10" ht="23.25">
      <c r="C237" s="236"/>
      <c r="D237" s="94"/>
      <c r="E237" s="94"/>
      <c r="F237" s="94"/>
      <c r="G237" s="94"/>
      <c r="H237" s="94"/>
      <c r="I237" s="94"/>
      <c r="J237" s="236"/>
    </row>
    <row r="238" spans="3:10" ht="23.25">
      <c r="C238" s="236"/>
      <c r="D238" s="94"/>
      <c r="E238" s="94"/>
      <c r="F238" s="94"/>
      <c r="G238" s="94"/>
      <c r="H238" s="94"/>
      <c r="I238" s="94"/>
      <c r="J238" s="236"/>
    </row>
    <row r="239" spans="3:10" ht="23.25">
      <c r="C239" s="236"/>
      <c r="D239" s="94"/>
      <c r="E239" s="94"/>
      <c r="F239" s="94"/>
      <c r="G239" s="94"/>
      <c r="H239" s="94"/>
      <c r="I239" s="94"/>
      <c r="J239" s="236"/>
    </row>
    <row r="240" spans="3:10" ht="23.25">
      <c r="C240" s="236"/>
      <c r="D240" s="94"/>
      <c r="E240" s="94"/>
      <c r="F240" s="94"/>
      <c r="G240" s="94"/>
      <c r="H240" s="94"/>
      <c r="I240" s="94"/>
      <c r="J240" s="236"/>
    </row>
    <row r="241" spans="3:10" ht="23.25">
      <c r="C241" s="236"/>
      <c r="D241" s="94"/>
      <c r="E241" s="94"/>
      <c r="F241" s="94"/>
      <c r="G241" s="94"/>
      <c r="H241" s="94"/>
      <c r="I241" s="94"/>
      <c r="J241" s="236"/>
    </row>
    <row r="242" spans="3:10" ht="23.25">
      <c r="C242" s="236"/>
      <c r="D242" s="94"/>
      <c r="E242" s="94"/>
      <c r="F242" s="94"/>
      <c r="G242" s="94"/>
      <c r="H242" s="94"/>
      <c r="I242" s="94"/>
      <c r="J242" s="236"/>
    </row>
    <row r="243" spans="3:10" ht="23.25">
      <c r="C243" s="236"/>
      <c r="D243" s="94"/>
      <c r="E243" s="94"/>
      <c r="F243" s="94"/>
      <c r="G243" s="94"/>
      <c r="H243" s="94"/>
      <c r="I243" s="94"/>
      <c r="J243" s="236"/>
    </row>
    <row r="244" spans="3:10" ht="23.25">
      <c r="C244" s="236"/>
      <c r="D244" s="94"/>
      <c r="E244" s="94"/>
      <c r="F244" s="94"/>
      <c r="G244" s="94"/>
      <c r="H244" s="94"/>
      <c r="I244" s="94"/>
      <c r="J244" s="236"/>
    </row>
    <row r="245" spans="3:10" ht="23.25">
      <c r="C245" s="236"/>
      <c r="D245" s="94"/>
      <c r="E245" s="94"/>
      <c r="F245" s="94"/>
      <c r="G245" s="94"/>
      <c r="H245" s="94"/>
      <c r="I245" s="94"/>
      <c r="J245" s="236"/>
    </row>
    <row r="246" spans="3:10" ht="23.25">
      <c r="C246" s="236"/>
      <c r="D246" s="94"/>
      <c r="E246" s="94"/>
      <c r="F246" s="94"/>
      <c r="G246" s="94"/>
      <c r="H246" s="94"/>
      <c r="I246" s="94"/>
      <c r="J246" s="236"/>
    </row>
    <row r="247" spans="3:10" ht="23.25">
      <c r="C247" s="236"/>
      <c r="D247" s="94"/>
      <c r="E247" s="94"/>
      <c r="F247" s="94"/>
      <c r="G247" s="94"/>
      <c r="H247" s="94"/>
      <c r="I247" s="94"/>
      <c r="J247" s="236"/>
    </row>
    <row r="248" spans="3:10" ht="23.25">
      <c r="C248" s="236"/>
      <c r="D248" s="94"/>
      <c r="E248" s="94"/>
      <c r="F248" s="94"/>
      <c r="G248" s="94"/>
      <c r="H248" s="94"/>
      <c r="I248" s="94"/>
      <c r="J248" s="236"/>
    </row>
    <row r="249" spans="3:10" ht="23.25">
      <c r="C249" s="236"/>
      <c r="D249" s="94"/>
      <c r="E249" s="94"/>
      <c r="F249" s="94"/>
      <c r="G249" s="94"/>
      <c r="H249" s="94"/>
      <c r="I249" s="94"/>
      <c r="J249" s="236"/>
    </row>
    <row r="250" spans="3:10" ht="23.25">
      <c r="C250" s="236"/>
      <c r="D250" s="94"/>
      <c r="E250" s="94"/>
      <c r="F250" s="94"/>
      <c r="G250" s="94"/>
      <c r="H250" s="94"/>
      <c r="I250" s="94"/>
      <c r="J250" s="236"/>
    </row>
    <row r="251" spans="3:10" ht="23.25">
      <c r="C251" s="236"/>
      <c r="D251" s="94"/>
      <c r="E251" s="94"/>
      <c r="F251" s="94"/>
      <c r="G251" s="94"/>
      <c r="H251" s="94"/>
      <c r="I251" s="94"/>
      <c r="J251" s="236"/>
    </row>
    <row r="252" spans="3:10" ht="23.25">
      <c r="C252" s="236"/>
      <c r="D252" s="94"/>
      <c r="E252" s="94"/>
      <c r="F252" s="94"/>
      <c r="G252" s="94"/>
      <c r="H252" s="94"/>
      <c r="I252" s="94"/>
      <c r="J252" s="236"/>
    </row>
    <row r="253" spans="3:10" ht="23.25">
      <c r="C253" s="236"/>
      <c r="D253" s="94"/>
      <c r="E253" s="94"/>
      <c r="F253" s="94"/>
      <c r="G253" s="94"/>
      <c r="H253" s="94"/>
      <c r="I253" s="94"/>
      <c r="J253" s="236"/>
    </row>
    <row r="254" spans="3:10" ht="23.25">
      <c r="C254" s="236"/>
      <c r="D254" s="94"/>
      <c r="E254" s="94"/>
      <c r="F254" s="94"/>
      <c r="G254" s="94"/>
      <c r="H254" s="94"/>
      <c r="I254" s="94"/>
      <c r="J254" s="236"/>
    </row>
    <row r="255" spans="3:10" ht="23.25">
      <c r="C255" s="236"/>
      <c r="D255" s="94"/>
      <c r="E255" s="94"/>
      <c r="F255" s="94"/>
      <c r="G255" s="94"/>
      <c r="H255" s="94"/>
      <c r="I255" s="94"/>
      <c r="J255" s="236"/>
    </row>
    <row r="256" spans="3:10" ht="23.25">
      <c r="C256" s="236"/>
      <c r="D256" s="94"/>
      <c r="E256" s="94"/>
      <c r="F256" s="94"/>
      <c r="G256" s="94"/>
      <c r="H256" s="94"/>
      <c r="I256" s="94"/>
      <c r="J256" s="236"/>
    </row>
    <row r="257" spans="3:10" ht="23.25">
      <c r="C257" s="236"/>
      <c r="D257" s="94"/>
      <c r="E257" s="94"/>
      <c r="F257" s="94"/>
      <c r="G257" s="94"/>
      <c r="H257" s="94"/>
      <c r="I257" s="94"/>
      <c r="J257" s="236"/>
    </row>
    <row r="258" spans="3:10" ht="23.25">
      <c r="C258" s="236"/>
      <c r="D258" s="94"/>
      <c r="E258" s="94"/>
      <c r="F258" s="94"/>
      <c r="G258" s="94"/>
      <c r="H258" s="94"/>
      <c r="I258" s="94"/>
      <c r="J258" s="236"/>
    </row>
    <row r="259" spans="3:10" ht="23.25">
      <c r="C259" s="236"/>
      <c r="D259" s="94"/>
      <c r="E259" s="94"/>
      <c r="F259" s="94"/>
      <c r="G259" s="94"/>
      <c r="H259" s="94"/>
      <c r="I259" s="94"/>
      <c r="J259" s="236"/>
    </row>
    <row r="260" spans="3:10" ht="23.25">
      <c r="C260" s="236"/>
      <c r="D260" s="94"/>
      <c r="E260" s="94"/>
      <c r="F260" s="94"/>
      <c r="G260" s="94"/>
      <c r="H260" s="94"/>
      <c r="I260" s="94"/>
      <c r="J260" s="236"/>
    </row>
    <row r="261" spans="3:10" ht="23.25">
      <c r="C261" s="236"/>
      <c r="D261" s="94"/>
      <c r="E261" s="94"/>
      <c r="F261" s="94"/>
      <c r="G261" s="94"/>
      <c r="H261" s="94"/>
      <c r="I261" s="94"/>
      <c r="J261" s="236"/>
    </row>
    <row r="262" spans="3:10" ht="23.25">
      <c r="C262" s="236"/>
      <c r="D262" s="94"/>
      <c r="E262" s="94"/>
      <c r="F262" s="94"/>
      <c r="G262" s="94"/>
      <c r="H262" s="94"/>
      <c r="I262" s="94"/>
      <c r="J262" s="236"/>
    </row>
    <row r="263" spans="3:10" ht="23.25">
      <c r="C263" s="236"/>
      <c r="D263" s="94"/>
      <c r="E263" s="94"/>
      <c r="F263" s="94"/>
      <c r="G263" s="94"/>
      <c r="H263" s="94"/>
      <c r="I263" s="94"/>
      <c r="J263" s="236"/>
    </row>
    <row r="264" spans="3:10" ht="23.25">
      <c r="C264" s="236"/>
      <c r="D264" s="94"/>
      <c r="E264" s="94"/>
      <c r="F264" s="94"/>
      <c r="G264" s="94"/>
      <c r="H264" s="94"/>
      <c r="I264" s="94"/>
      <c r="J264" s="236"/>
    </row>
    <row r="265" spans="3:10" ht="23.25">
      <c r="C265" s="236"/>
      <c r="D265" s="94"/>
      <c r="E265" s="94"/>
      <c r="F265" s="94"/>
      <c r="G265" s="94"/>
      <c r="H265" s="94"/>
      <c r="I265" s="94"/>
      <c r="J265" s="236"/>
    </row>
    <row r="266" spans="3:10" ht="23.25">
      <c r="C266" s="236"/>
      <c r="D266" s="94"/>
      <c r="E266" s="94"/>
      <c r="F266" s="94"/>
      <c r="G266" s="94"/>
      <c r="H266" s="94"/>
      <c r="I266" s="94"/>
      <c r="J266" s="236"/>
    </row>
    <row r="267" spans="3:10" ht="23.25">
      <c r="C267" s="236"/>
      <c r="D267" s="94"/>
      <c r="E267" s="94"/>
      <c r="F267" s="94"/>
      <c r="G267" s="94"/>
      <c r="H267" s="94"/>
      <c r="I267" s="94"/>
      <c r="J267" s="236"/>
    </row>
    <row r="268" spans="3:10" ht="23.25">
      <c r="C268" s="236"/>
      <c r="D268" s="94"/>
      <c r="E268" s="94"/>
      <c r="F268" s="94"/>
      <c r="G268" s="94"/>
      <c r="H268" s="94"/>
      <c r="I268" s="94"/>
      <c r="J268" s="236"/>
    </row>
    <row r="269" spans="3:10" ht="23.25">
      <c r="C269" s="236"/>
      <c r="D269" s="94"/>
      <c r="E269" s="94"/>
      <c r="F269" s="94"/>
      <c r="G269" s="94"/>
      <c r="H269" s="94"/>
      <c r="I269" s="94"/>
      <c r="J269" s="236"/>
    </row>
    <row r="270" spans="3:10" ht="23.25">
      <c r="C270" s="236"/>
      <c r="D270" s="94"/>
      <c r="E270" s="94"/>
      <c r="F270" s="94"/>
      <c r="G270" s="94"/>
      <c r="H270" s="94"/>
      <c r="I270" s="94"/>
      <c r="J270" s="236"/>
    </row>
    <row r="271" spans="3:10" ht="23.25">
      <c r="C271" s="236"/>
      <c r="D271" s="94"/>
      <c r="E271" s="94"/>
      <c r="F271" s="94"/>
      <c r="G271" s="94"/>
      <c r="H271" s="94"/>
      <c r="I271" s="94"/>
      <c r="J271" s="236"/>
    </row>
    <row r="272" spans="3:10" ht="23.25">
      <c r="C272" s="236"/>
      <c r="D272" s="94"/>
      <c r="E272" s="94"/>
      <c r="F272" s="94"/>
      <c r="G272" s="94"/>
      <c r="H272" s="94"/>
      <c r="I272" s="94"/>
      <c r="J272" s="236"/>
    </row>
    <row r="273" spans="3:10" ht="23.25">
      <c r="C273" s="236"/>
      <c r="D273" s="94"/>
      <c r="E273" s="94"/>
      <c r="F273" s="94"/>
      <c r="G273" s="94"/>
      <c r="H273" s="94"/>
      <c r="I273" s="94"/>
      <c r="J273" s="236"/>
    </row>
    <row r="274" spans="3:10" ht="23.25">
      <c r="C274" s="236"/>
      <c r="D274" s="94"/>
      <c r="E274" s="94"/>
      <c r="F274" s="94"/>
      <c r="G274" s="94"/>
      <c r="H274" s="94"/>
      <c r="I274" s="94"/>
      <c r="J274" s="236"/>
    </row>
    <row r="275" spans="3:10" ht="23.25">
      <c r="C275" s="236"/>
      <c r="D275" s="94"/>
      <c r="E275" s="94"/>
      <c r="F275" s="94"/>
      <c r="G275" s="94"/>
      <c r="H275" s="94"/>
      <c r="I275" s="94"/>
      <c r="J275" s="236"/>
    </row>
    <row r="276" spans="3:10" ht="23.25">
      <c r="C276" s="236"/>
      <c r="D276" s="94"/>
      <c r="E276" s="94"/>
      <c r="F276" s="94"/>
      <c r="G276" s="94"/>
      <c r="H276" s="94"/>
      <c r="I276" s="94"/>
      <c r="J276" s="236"/>
    </row>
    <row r="277" spans="3:10" ht="23.25">
      <c r="C277" s="236"/>
      <c r="D277" s="94"/>
      <c r="E277" s="94"/>
      <c r="F277" s="94"/>
      <c r="G277" s="94"/>
      <c r="H277" s="94"/>
      <c r="I277" s="94"/>
      <c r="J277" s="236"/>
    </row>
    <row r="278" spans="3:10" ht="23.25">
      <c r="C278" s="236"/>
      <c r="D278" s="94"/>
      <c r="E278" s="94"/>
      <c r="F278" s="94"/>
      <c r="G278" s="94"/>
      <c r="H278" s="94"/>
      <c r="I278" s="94"/>
      <c r="J278" s="236"/>
    </row>
    <row r="279" spans="3:10" ht="23.25">
      <c r="C279" s="236"/>
      <c r="D279" s="94"/>
      <c r="E279" s="94"/>
      <c r="F279" s="94"/>
      <c r="G279" s="94"/>
      <c r="H279" s="94"/>
      <c r="I279" s="94"/>
      <c r="J279" s="236"/>
    </row>
    <row r="280" spans="3:10" ht="23.25">
      <c r="C280" s="236"/>
      <c r="D280" s="94"/>
      <c r="E280" s="94"/>
      <c r="F280" s="94"/>
      <c r="G280" s="94"/>
      <c r="H280" s="94"/>
      <c r="I280" s="94"/>
      <c r="J280" s="236"/>
    </row>
    <row r="281" spans="3:10" ht="23.25">
      <c r="C281" s="236"/>
      <c r="D281" s="94"/>
      <c r="E281" s="94"/>
      <c r="F281" s="94"/>
      <c r="G281" s="94"/>
      <c r="H281" s="94"/>
      <c r="I281" s="94"/>
      <c r="J281" s="236"/>
    </row>
    <row r="282" spans="3:10" ht="23.25">
      <c r="C282" s="236"/>
      <c r="D282" s="94"/>
      <c r="E282" s="94"/>
      <c r="F282" s="94"/>
      <c r="G282" s="94"/>
      <c r="H282" s="94"/>
      <c r="I282" s="94"/>
      <c r="J282" s="236"/>
    </row>
    <row r="283" spans="3:10" ht="23.25">
      <c r="C283" s="236"/>
      <c r="D283" s="94"/>
      <c r="E283" s="94"/>
      <c r="F283" s="94"/>
      <c r="G283" s="94"/>
      <c r="H283" s="94"/>
      <c r="I283" s="94"/>
      <c r="J283" s="236"/>
    </row>
    <row r="284" spans="3:10" ht="23.25">
      <c r="C284" s="236"/>
      <c r="D284" s="94"/>
      <c r="E284" s="94"/>
      <c r="F284" s="94"/>
      <c r="G284" s="94"/>
      <c r="H284" s="94"/>
      <c r="I284" s="94"/>
      <c r="J284" s="236"/>
    </row>
    <row r="285" spans="3:10" ht="23.25">
      <c r="C285" s="236"/>
      <c r="D285" s="94"/>
      <c r="E285" s="94"/>
      <c r="F285" s="94"/>
      <c r="G285" s="94"/>
      <c r="H285" s="94"/>
      <c r="I285" s="94"/>
      <c r="J285" s="236"/>
    </row>
    <row r="286" spans="3:10" ht="23.25">
      <c r="C286" s="236"/>
      <c r="D286" s="94"/>
      <c r="E286" s="94"/>
      <c r="F286" s="94"/>
      <c r="G286" s="94"/>
      <c r="H286" s="94"/>
      <c r="I286" s="94"/>
      <c r="J286" s="236"/>
    </row>
    <row r="287" spans="3:10" ht="23.25">
      <c r="C287" s="236"/>
      <c r="D287" s="94"/>
      <c r="E287" s="94"/>
      <c r="F287" s="94"/>
      <c r="G287" s="94"/>
      <c r="H287" s="94"/>
      <c r="I287" s="94"/>
      <c r="J287" s="236"/>
    </row>
    <row r="288" spans="3:10" ht="23.25">
      <c r="C288" s="236"/>
      <c r="D288" s="94"/>
      <c r="E288" s="94"/>
      <c r="F288" s="94"/>
      <c r="G288" s="94"/>
      <c r="H288" s="94"/>
      <c r="I288" s="94"/>
      <c r="J288" s="236"/>
    </row>
    <row r="289" spans="3:10" ht="23.25">
      <c r="C289" s="236"/>
      <c r="D289" s="94"/>
      <c r="E289" s="94"/>
      <c r="F289" s="94"/>
      <c r="G289" s="94"/>
      <c r="H289" s="94"/>
      <c r="I289" s="94"/>
      <c r="J289" s="236"/>
    </row>
    <row r="290" spans="3:10" ht="23.25">
      <c r="C290" s="236"/>
      <c r="D290" s="94"/>
      <c r="E290" s="94"/>
      <c r="F290" s="94"/>
      <c r="G290" s="94"/>
      <c r="H290" s="94"/>
      <c r="I290" s="94"/>
      <c r="J290" s="236"/>
    </row>
    <row r="291" spans="3:10" ht="23.25">
      <c r="C291" s="236"/>
      <c r="D291" s="94"/>
      <c r="E291" s="94"/>
      <c r="F291" s="94"/>
      <c r="G291" s="94"/>
      <c r="H291" s="94"/>
      <c r="I291" s="94"/>
      <c r="J291" s="236"/>
    </row>
    <row r="292" spans="3:10" ht="23.25">
      <c r="C292" s="236"/>
      <c r="D292" s="94"/>
      <c r="E292" s="94"/>
      <c r="F292" s="94"/>
      <c r="G292" s="94"/>
      <c r="H292" s="94"/>
      <c r="I292" s="94"/>
      <c r="J292" s="236"/>
    </row>
    <row r="293" spans="3:10" ht="23.25">
      <c r="C293" s="236"/>
      <c r="D293" s="94"/>
      <c r="E293" s="94"/>
      <c r="F293" s="94"/>
      <c r="G293" s="94"/>
      <c r="H293" s="94"/>
      <c r="I293" s="94"/>
      <c r="J293" s="236"/>
    </row>
    <row r="294" spans="3:10" ht="23.25">
      <c r="C294" s="236"/>
      <c r="D294" s="94"/>
      <c r="E294" s="94"/>
      <c r="F294" s="94"/>
      <c r="G294" s="94"/>
      <c r="H294" s="94"/>
      <c r="I294" s="94"/>
      <c r="J294" s="236"/>
    </row>
    <row r="295" spans="3:10" ht="23.25">
      <c r="C295" s="236"/>
      <c r="D295" s="94"/>
      <c r="E295" s="94"/>
      <c r="F295" s="94"/>
      <c r="G295" s="94"/>
      <c r="H295" s="94"/>
      <c r="I295" s="94"/>
      <c r="J295" s="236"/>
    </row>
    <row r="296" spans="3:10" ht="23.25">
      <c r="C296" s="236"/>
      <c r="D296" s="94"/>
      <c r="E296" s="94"/>
      <c r="F296" s="94"/>
      <c r="G296" s="94"/>
      <c r="H296" s="94"/>
      <c r="I296" s="94"/>
      <c r="J296" s="236"/>
    </row>
    <row r="297" spans="3:10" ht="23.25">
      <c r="C297" s="236"/>
      <c r="D297" s="94"/>
      <c r="E297" s="94"/>
      <c r="F297" s="94"/>
      <c r="G297" s="94"/>
      <c r="H297" s="94"/>
      <c r="I297" s="94"/>
      <c r="J297" s="236"/>
    </row>
    <row r="298" spans="3:10" ht="23.25">
      <c r="C298" s="236"/>
      <c r="D298" s="94"/>
      <c r="E298" s="94"/>
      <c r="F298" s="94"/>
      <c r="G298" s="94"/>
      <c r="H298" s="94"/>
      <c r="I298" s="94"/>
      <c r="J298" s="236"/>
    </row>
    <row r="299" spans="3:10" ht="23.25">
      <c r="C299" s="236"/>
      <c r="D299" s="94"/>
      <c r="E299" s="94"/>
      <c r="F299" s="94"/>
      <c r="G299" s="94"/>
      <c r="H299" s="94"/>
      <c r="I299" s="94"/>
      <c r="J299" s="236"/>
    </row>
    <row r="300" spans="3:10" ht="23.25">
      <c r="C300" s="236"/>
      <c r="D300" s="94"/>
      <c r="E300" s="94"/>
      <c r="F300" s="94"/>
      <c r="G300" s="94"/>
      <c r="H300" s="94"/>
      <c r="I300" s="94"/>
      <c r="J300" s="236"/>
    </row>
    <row r="301" spans="3:10" ht="23.25">
      <c r="C301" s="236"/>
      <c r="D301" s="94"/>
      <c r="E301" s="94"/>
      <c r="F301" s="94"/>
      <c r="G301" s="94"/>
      <c r="H301" s="94"/>
      <c r="I301" s="94"/>
      <c r="J301" s="236"/>
    </row>
    <row r="302" spans="3:10" ht="23.25">
      <c r="C302" s="236"/>
      <c r="D302" s="94"/>
      <c r="E302" s="94"/>
      <c r="F302" s="94"/>
      <c r="G302" s="94"/>
      <c r="H302" s="94"/>
      <c r="I302" s="94"/>
      <c r="J302" s="236"/>
    </row>
    <row r="303" spans="3:10" ht="23.25">
      <c r="C303" s="236"/>
      <c r="D303" s="94"/>
      <c r="E303" s="94"/>
      <c r="F303" s="94"/>
      <c r="G303" s="94"/>
      <c r="H303" s="94"/>
      <c r="I303" s="94"/>
      <c r="J303" s="236"/>
    </row>
    <row r="304" spans="3:10" ht="23.25">
      <c r="C304" s="236"/>
      <c r="D304" s="94"/>
      <c r="E304" s="94"/>
      <c r="F304" s="94"/>
      <c r="G304" s="94"/>
      <c r="H304" s="94"/>
      <c r="I304" s="94"/>
      <c r="J304" s="236"/>
    </row>
    <row r="305" spans="3:10" ht="23.25">
      <c r="C305" s="236"/>
      <c r="D305" s="94"/>
      <c r="E305" s="94"/>
      <c r="F305" s="94"/>
      <c r="G305" s="94"/>
      <c r="H305" s="94"/>
      <c r="I305" s="94"/>
      <c r="J305" s="236"/>
    </row>
    <row r="306" spans="3:10" ht="23.25">
      <c r="C306" s="236"/>
      <c r="D306" s="94"/>
      <c r="E306" s="94"/>
      <c r="F306" s="94"/>
      <c r="G306" s="94"/>
      <c r="H306" s="94"/>
      <c r="I306" s="94"/>
      <c r="J306" s="236"/>
    </row>
    <row r="307" spans="3:10" ht="23.25">
      <c r="C307" s="236"/>
      <c r="D307" s="94"/>
      <c r="E307" s="94"/>
      <c r="F307" s="94"/>
      <c r="G307" s="94"/>
      <c r="H307" s="94"/>
      <c r="I307" s="94"/>
      <c r="J307" s="236"/>
    </row>
    <row r="308" spans="3:10" ht="23.25">
      <c r="C308" s="236"/>
      <c r="D308" s="94"/>
      <c r="E308" s="94"/>
      <c r="F308" s="94"/>
      <c r="G308" s="94"/>
      <c r="H308" s="94"/>
      <c r="I308" s="94"/>
      <c r="J308" s="236"/>
    </row>
    <row r="309" spans="3:10" ht="23.25">
      <c r="C309" s="236"/>
      <c r="D309" s="94"/>
      <c r="E309" s="94"/>
      <c r="F309" s="94"/>
      <c r="G309" s="94"/>
      <c r="H309" s="94"/>
      <c r="I309" s="94"/>
      <c r="J309" s="236"/>
    </row>
    <row r="310" spans="3:10" ht="23.25">
      <c r="C310" s="236"/>
      <c r="D310" s="94"/>
      <c r="E310" s="94"/>
      <c r="F310" s="94"/>
      <c r="G310" s="94"/>
      <c r="H310" s="94"/>
      <c r="I310" s="94"/>
      <c r="J310" s="236"/>
    </row>
    <row r="311" spans="3:10" ht="23.25">
      <c r="C311" s="236"/>
      <c r="D311" s="94"/>
      <c r="E311" s="94"/>
      <c r="F311" s="94"/>
      <c r="G311" s="94"/>
      <c r="H311" s="94"/>
      <c r="I311" s="94"/>
      <c r="J311" s="236"/>
    </row>
    <row r="312" spans="3:10" ht="23.25">
      <c r="C312" s="236"/>
      <c r="D312" s="94"/>
      <c r="E312" s="94"/>
      <c r="F312" s="94"/>
      <c r="G312" s="94"/>
      <c r="H312" s="94"/>
      <c r="I312" s="94"/>
      <c r="J312" s="236"/>
    </row>
    <row r="313" spans="3:10" ht="23.25">
      <c r="C313" s="236"/>
      <c r="D313" s="94"/>
      <c r="E313" s="94"/>
      <c r="F313" s="94"/>
      <c r="G313" s="94"/>
      <c r="H313" s="94"/>
      <c r="I313" s="94"/>
      <c r="J313" s="236"/>
    </row>
    <row r="314" spans="3:10" ht="23.25">
      <c r="C314" s="236"/>
      <c r="D314" s="94"/>
      <c r="E314" s="94"/>
      <c r="F314" s="94"/>
      <c r="G314" s="94"/>
      <c r="H314" s="94"/>
      <c r="I314" s="94"/>
      <c r="J314" s="236"/>
    </row>
    <row r="315" spans="3:10" ht="23.25">
      <c r="C315" s="236"/>
      <c r="D315" s="94"/>
      <c r="E315" s="94"/>
      <c r="F315" s="94"/>
      <c r="G315" s="94"/>
      <c r="H315" s="94"/>
      <c r="I315" s="94"/>
      <c r="J315" s="236"/>
    </row>
    <row r="316" spans="3:10" ht="23.25">
      <c r="C316" s="236"/>
      <c r="D316" s="94"/>
      <c r="E316" s="94"/>
      <c r="F316" s="94"/>
      <c r="G316" s="94"/>
      <c r="H316" s="94"/>
      <c r="I316" s="94"/>
      <c r="J316" s="236"/>
    </row>
    <row r="317" spans="3:10" ht="23.25">
      <c r="C317" s="236"/>
      <c r="D317" s="94"/>
      <c r="E317" s="94"/>
      <c r="F317" s="94"/>
      <c r="G317" s="94"/>
      <c r="H317" s="94"/>
      <c r="I317" s="94"/>
      <c r="J317" s="236"/>
    </row>
    <row r="318" spans="3:10" ht="23.25">
      <c r="C318" s="236"/>
      <c r="D318" s="94"/>
      <c r="E318" s="94"/>
      <c r="F318" s="94"/>
      <c r="G318" s="94"/>
      <c r="H318" s="94"/>
      <c r="I318" s="94"/>
      <c r="J318" s="236"/>
    </row>
    <row r="319" spans="3:10" ht="23.25">
      <c r="C319" s="236"/>
      <c r="D319" s="94"/>
      <c r="E319" s="94"/>
      <c r="F319" s="94"/>
      <c r="G319" s="94"/>
      <c r="H319" s="94"/>
      <c r="I319" s="94"/>
      <c r="J319" s="236"/>
    </row>
    <row r="320" spans="3:10" ht="23.25">
      <c r="C320" s="236"/>
      <c r="D320" s="94"/>
      <c r="E320" s="94"/>
      <c r="F320" s="94"/>
      <c r="G320" s="94"/>
      <c r="H320" s="94"/>
      <c r="I320" s="94"/>
      <c r="J320" s="236"/>
    </row>
    <row r="321" spans="3:10" ht="23.25">
      <c r="C321" s="236"/>
      <c r="D321" s="94"/>
      <c r="E321" s="94"/>
      <c r="F321" s="94"/>
      <c r="G321" s="94"/>
      <c r="H321" s="94"/>
      <c r="I321" s="94"/>
      <c r="J321" s="236"/>
    </row>
    <row r="322" spans="3:10" ht="23.25">
      <c r="C322" s="236"/>
      <c r="D322" s="94"/>
      <c r="E322" s="94"/>
      <c r="F322" s="94"/>
      <c r="G322" s="94"/>
      <c r="H322" s="94"/>
      <c r="I322" s="94"/>
      <c r="J322" s="236"/>
    </row>
    <row r="323" spans="3:10" ht="23.25">
      <c r="C323" s="236"/>
      <c r="D323" s="94"/>
      <c r="E323" s="94"/>
      <c r="F323" s="94"/>
      <c r="G323" s="94"/>
      <c r="H323" s="94"/>
      <c r="I323" s="94"/>
      <c r="J323" s="236"/>
    </row>
    <row r="324" spans="3:10" ht="23.25">
      <c r="C324" s="236"/>
      <c r="D324" s="94"/>
      <c r="E324" s="94"/>
      <c r="F324" s="94"/>
      <c r="G324" s="94"/>
      <c r="H324" s="94"/>
      <c r="I324" s="94"/>
      <c r="J324" s="236"/>
    </row>
    <row r="325" spans="3:10" ht="23.25">
      <c r="C325" s="236"/>
      <c r="D325" s="94"/>
      <c r="E325" s="94"/>
      <c r="F325" s="94"/>
      <c r="G325" s="94"/>
      <c r="H325" s="94"/>
      <c r="I325" s="94"/>
      <c r="J325" s="236"/>
    </row>
    <row r="326" spans="3:10" ht="23.25">
      <c r="C326" s="236"/>
      <c r="D326" s="94"/>
      <c r="E326" s="94"/>
      <c r="F326" s="94"/>
      <c r="G326" s="94"/>
      <c r="H326" s="94"/>
      <c r="I326" s="94"/>
      <c r="J326" s="236"/>
    </row>
    <row r="327" spans="3:10" ht="23.25">
      <c r="C327" s="236"/>
      <c r="D327" s="94"/>
      <c r="E327" s="94"/>
      <c r="F327" s="94"/>
      <c r="G327" s="94"/>
      <c r="H327" s="94"/>
      <c r="I327" s="94"/>
      <c r="J327" s="236"/>
    </row>
    <row r="328" spans="3:10" ht="23.25">
      <c r="C328" s="236"/>
      <c r="D328" s="94"/>
      <c r="E328" s="94"/>
      <c r="F328" s="94"/>
      <c r="G328" s="94"/>
      <c r="H328" s="94"/>
      <c r="I328" s="94"/>
      <c r="J328" s="236"/>
    </row>
    <row r="329" spans="3:10" ht="23.25">
      <c r="C329" s="236"/>
      <c r="D329" s="94"/>
      <c r="E329" s="94"/>
      <c r="F329" s="94"/>
      <c r="G329" s="94"/>
      <c r="H329" s="94"/>
      <c r="I329" s="94"/>
      <c r="J329" s="236"/>
    </row>
    <row r="330" spans="3:10" ht="23.25">
      <c r="C330" s="236"/>
      <c r="D330" s="94"/>
      <c r="E330" s="94"/>
      <c r="F330" s="94"/>
      <c r="G330" s="94"/>
      <c r="H330" s="94"/>
      <c r="I330" s="94"/>
      <c r="J330" s="236"/>
    </row>
    <row r="331" spans="3:10" ht="23.25">
      <c r="C331" s="236"/>
      <c r="D331" s="94"/>
      <c r="E331" s="94"/>
      <c r="F331" s="94"/>
      <c r="G331" s="94"/>
      <c r="H331" s="94"/>
      <c r="I331" s="94"/>
      <c r="J331" s="236"/>
    </row>
    <row r="332" spans="3:10" ht="23.25">
      <c r="C332" s="236"/>
      <c r="D332" s="94"/>
      <c r="E332" s="94"/>
      <c r="F332" s="94"/>
      <c r="G332" s="94"/>
      <c r="H332" s="94"/>
      <c r="I332" s="94"/>
      <c r="J332" s="236"/>
    </row>
    <row r="333" spans="3:10" ht="23.25">
      <c r="C333" s="236"/>
      <c r="D333" s="94"/>
      <c r="E333" s="94"/>
      <c r="F333" s="94"/>
      <c r="G333" s="94"/>
      <c r="H333" s="94"/>
      <c r="I333" s="94"/>
      <c r="J333" s="236"/>
    </row>
    <row r="334" spans="3:10" ht="23.25">
      <c r="C334" s="236"/>
      <c r="D334" s="94"/>
      <c r="E334" s="94"/>
      <c r="F334" s="94"/>
      <c r="G334" s="94"/>
      <c r="H334" s="94"/>
      <c r="I334" s="94"/>
      <c r="J334" s="236"/>
    </row>
    <row r="335" spans="3:10" ht="23.25">
      <c r="C335" s="236"/>
      <c r="D335" s="94"/>
      <c r="E335" s="94"/>
      <c r="F335" s="94"/>
      <c r="G335" s="94"/>
      <c r="H335" s="94"/>
      <c r="I335" s="94"/>
      <c r="J335" s="236"/>
    </row>
    <row r="336" spans="3:10" ht="23.25">
      <c r="C336" s="236"/>
      <c r="D336" s="94"/>
      <c r="E336" s="94"/>
      <c r="F336" s="94"/>
      <c r="G336" s="94"/>
      <c r="H336" s="94"/>
      <c r="I336" s="94"/>
      <c r="J336" s="236"/>
    </row>
    <row r="337" spans="3:10" ht="23.25">
      <c r="C337" s="236"/>
      <c r="D337" s="94"/>
      <c r="E337" s="94"/>
      <c r="F337" s="94"/>
      <c r="G337" s="94"/>
      <c r="H337" s="94"/>
      <c r="I337" s="94"/>
      <c r="J337" s="236"/>
    </row>
    <row r="338" spans="3:10" ht="23.25">
      <c r="C338" s="236"/>
      <c r="D338" s="94"/>
      <c r="E338" s="94"/>
      <c r="F338" s="94"/>
      <c r="G338" s="94"/>
      <c r="H338" s="94"/>
      <c r="I338" s="94"/>
      <c r="J338" s="236"/>
    </row>
    <row r="339" spans="3:10" ht="23.25">
      <c r="C339" s="236"/>
      <c r="D339" s="94"/>
      <c r="E339" s="94"/>
      <c r="F339" s="94"/>
      <c r="G339" s="94"/>
      <c r="H339" s="94"/>
      <c r="I339" s="94"/>
      <c r="J339" s="236"/>
    </row>
    <row r="340" spans="3:10" ht="23.25">
      <c r="C340" s="236"/>
      <c r="D340" s="94"/>
      <c r="E340" s="94"/>
      <c r="F340" s="94"/>
      <c r="G340" s="94"/>
      <c r="H340" s="94"/>
      <c r="I340" s="94"/>
      <c r="J340" s="236"/>
    </row>
    <row r="341" spans="3:10" ht="23.25">
      <c r="C341" s="236"/>
      <c r="D341" s="94"/>
      <c r="E341" s="94"/>
      <c r="F341" s="94"/>
      <c r="G341" s="94"/>
      <c r="H341" s="94"/>
      <c r="I341" s="94"/>
      <c r="J341" s="236"/>
    </row>
    <row r="342" spans="3:10" ht="23.25">
      <c r="C342" s="236"/>
      <c r="D342" s="94"/>
      <c r="E342" s="94"/>
      <c r="F342" s="94"/>
      <c r="G342" s="94"/>
      <c r="H342" s="94"/>
      <c r="I342" s="94"/>
      <c r="J342" s="236"/>
    </row>
    <row r="343" spans="3:10" ht="23.25">
      <c r="C343" s="236"/>
      <c r="D343" s="94"/>
      <c r="E343" s="94"/>
      <c r="F343" s="94"/>
      <c r="G343" s="94"/>
      <c r="H343" s="94"/>
      <c r="I343" s="94"/>
      <c r="J343" s="236"/>
    </row>
    <row r="344" spans="3:10" ht="23.25">
      <c r="C344" s="236"/>
      <c r="D344" s="94"/>
      <c r="E344" s="94"/>
      <c r="F344" s="94"/>
      <c r="G344" s="94"/>
      <c r="H344" s="94"/>
      <c r="I344" s="94"/>
      <c r="J344" s="236"/>
    </row>
    <row r="345" spans="3:10" ht="23.25">
      <c r="C345" s="236"/>
      <c r="D345" s="94"/>
      <c r="E345" s="94"/>
      <c r="F345" s="94"/>
      <c r="G345" s="94"/>
      <c r="H345" s="94"/>
      <c r="I345" s="94"/>
      <c r="J345" s="236"/>
    </row>
    <row r="346" spans="3:10" ht="23.25">
      <c r="C346" s="236"/>
      <c r="D346" s="94"/>
      <c r="E346" s="94"/>
      <c r="F346" s="94"/>
      <c r="G346" s="94"/>
      <c r="H346" s="94"/>
      <c r="I346" s="94"/>
      <c r="J346" s="236"/>
    </row>
    <row r="347" spans="3:10" ht="23.25">
      <c r="C347" s="236"/>
      <c r="D347" s="94"/>
      <c r="E347" s="94"/>
      <c r="F347" s="94"/>
      <c r="G347" s="94"/>
      <c r="H347" s="94"/>
      <c r="I347" s="94"/>
      <c r="J347" s="236"/>
    </row>
    <row r="348" spans="3:10" ht="23.25">
      <c r="C348" s="236"/>
      <c r="D348" s="94"/>
      <c r="E348" s="94"/>
      <c r="F348" s="94"/>
      <c r="G348" s="94"/>
      <c r="H348" s="94"/>
      <c r="I348" s="94"/>
      <c r="J348" s="236"/>
    </row>
    <row r="349" spans="3:10" ht="23.25">
      <c r="C349" s="236"/>
      <c r="D349" s="94"/>
      <c r="E349" s="94"/>
      <c r="F349" s="94"/>
      <c r="G349" s="94"/>
      <c r="H349" s="94"/>
      <c r="I349" s="94"/>
      <c r="J349" s="236"/>
    </row>
    <row r="350" spans="3:10" ht="23.25">
      <c r="C350" s="236"/>
      <c r="D350" s="94"/>
      <c r="E350" s="94"/>
      <c r="F350" s="94"/>
      <c r="G350" s="94"/>
      <c r="H350" s="94"/>
      <c r="I350" s="94"/>
      <c r="J350" s="236"/>
    </row>
    <row r="351" spans="3:10" ht="23.25">
      <c r="C351" s="236"/>
      <c r="D351" s="94"/>
      <c r="E351" s="94"/>
      <c r="F351" s="94"/>
      <c r="G351" s="94"/>
      <c r="H351" s="94"/>
      <c r="I351" s="94"/>
      <c r="J351" s="236"/>
    </row>
    <row r="352" spans="3:10" ht="23.25">
      <c r="C352" s="236"/>
      <c r="D352" s="94"/>
      <c r="E352" s="94"/>
      <c r="F352" s="94"/>
      <c r="G352" s="94"/>
      <c r="H352" s="94"/>
      <c r="I352" s="94"/>
      <c r="J352" s="236"/>
    </row>
    <row r="353" spans="3:10" ht="23.25">
      <c r="C353" s="236"/>
      <c r="D353" s="94"/>
      <c r="E353" s="94"/>
      <c r="F353" s="94"/>
      <c r="G353" s="94"/>
      <c r="H353" s="94"/>
      <c r="I353" s="94"/>
      <c r="J353" s="236"/>
    </row>
    <row r="354" spans="3:10" ht="23.25">
      <c r="C354" s="236"/>
      <c r="D354" s="94"/>
      <c r="E354" s="94"/>
      <c r="F354" s="94"/>
      <c r="G354" s="94"/>
      <c r="H354" s="94"/>
      <c r="I354" s="94"/>
      <c r="J354" s="236"/>
    </row>
    <row r="355" spans="3:10" ht="23.25">
      <c r="C355" s="236"/>
      <c r="D355" s="94"/>
      <c r="E355" s="94"/>
      <c r="F355" s="94"/>
      <c r="G355" s="94"/>
      <c r="H355" s="94"/>
      <c r="I355" s="94"/>
      <c r="J355" s="236"/>
    </row>
    <row r="356" spans="3:10" ht="23.25">
      <c r="C356" s="236"/>
      <c r="D356" s="94"/>
      <c r="E356" s="94"/>
      <c r="F356" s="94"/>
      <c r="G356" s="94"/>
      <c r="H356" s="94"/>
      <c r="I356" s="94"/>
      <c r="J356" s="236"/>
    </row>
    <row r="357" spans="3:10" ht="23.25">
      <c r="C357" s="236"/>
      <c r="D357" s="94"/>
      <c r="E357" s="94"/>
      <c r="F357" s="94"/>
      <c r="G357" s="94"/>
      <c r="H357" s="94"/>
      <c r="I357" s="94"/>
      <c r="J357" s="236"/>
    </row>
    <row r="358" spans="3:10" ht="23.25">
      <c r="C358" s="236"/>
      <c r="D358" s="94"/>
      <c r="E358" s="94"/>
      <c r="F358" s="94"/>
      <c r="G358" s="94"/>
      <c r="H358" s="94"/>
      <c r="I358" s="94"/>
      <c r="J358" s="236"/>
    </row>
    <row r="359" spans="3:10" ht="23.25">
      <c r="C359" s="236"/>
      <c r="D359" s="94"/>
      <c r="E359" s="94"/>
      <c r="F359" s="94"/>
      <c r="G359" s="94"/>
      <c r="H359" s="94"/>
      <c r="I359" s="94"/>
      <c r="J359" s="236"/>
    </row>
    <row r="360" spans="3:10" ht="23.25">
      <c r="C360" s="236"/>
      <c r="D360" s="94"/>
      <c r="E360" s="94"/>
      <c r="F360" s="94"/>
      <c r="G360" s="94"/>
      <c r="H360" s="94"/>
      <c r="I360" s="94"/>
      <c r="J360" s="236"/>
    </row>
    <row r="361" spans="3:10" ht="23.25">
      <c r="C361" s="236"/>
      <c r="D361" s="94"/>
      <c r="E361" s="94"/>
      <c r="F361" s="94"/>
      <c r="G361" s="94"/>
      <c r="H361" s="94"/>
      <c r="I361" s="94"/>
      <c r="J361" s="236"/>
    </row>
    <row r="362" spans="3:10" ht="23.25">
      <c r="C362" s="236"/>
      <c r="D362" s="94"/>
      <c r="E362" s="94"/>
      <c r="F362" s="94"/>
      <c r="G362" s="94"/>
      <c r="H362" s="94"/>
      <c r="I362" s="94"/>
      <c r="J362" s="236"/>
    </row>
    <row r="363" spans="3:10" ht="23.25">
      <c r="C363" s="236"/>
      <c r="D363" s="94"/>
      <c r="E363" s="94"/>
      <c r="F363" s="94"/>
      <c r="G363" s="94"/>
      <c r="H363" s="94"/>
      <c r="I363" s="94"/>
      <c r="J363" s="236"/>
    </row>
    <row r="364" spans="3:10" ht="23.25">
      <c r="C364" s="236"/>
      <c r="D364" s="94"/>
      <c r="E364" s="94"/>
      <c r="F364" s="94"/>
      <c r="G364" s="94"/>
      <c r="H364" s="94"/>
      <c r="I364" s="94"/>
      <c r="J364" s="236"/>
    </row>
    <row r="365" spans="3:10" ht="23.25">
      <c r="C365" s="236"/>
      <c r="D365" s="94"/>
      <c r="E365" s="94"/>
      <c r="F365" s="94"/>
      <c r="G365" s="94"/>
      <c r="H365" s="94"/>
      <c r="I365" s="94"/>
      <c r="J365" s="236"/>
    </row>
    <row r="366" spans="3:10" ht="23.25">
      <c r="C366" s="236"/>
      <c r="D366" s="94"/>
      <c r="E366" s="94"/>
      <c r="F366" s="94"/>
      <c r="G366" s="94"/>
      <c r="H366" s="94"/>
      <c r="I366" s="94"/>
      <c r="J366" s="236"/>
    </row>
    <row r="367" spans="3:10" ht="23.25">
      <c r="C367" s="236"/>
      <c r="D367" s="94"/>
      <c r="E367" s="94"/>
      <c r="F367" s="94"/>
      <c r="G367" s="94"/>
      <c r="H367" s="94"/>
      <c r="I367" s="94"/>
      <c r="J367" s="236"/>
    </row>
    <row r="368" spans="3:10" ht="23.25">
      <c r="C368" s="236"/>
      <c r="D368" s="94"/>
      <c r="E368" s="94"/>
      <c r="F368" s="94"/>
      <c r="G368" s="94"/>
      <c r="H368" s="94"/>
      <c r="I368" s="94"/>
      <c r="J368" s="236"/>
    </row>
    <row r="369" spans="3:10" ht="23.25">
      <c r="C369" s="236"/>
      <c r="D369" s="94"/>
      <c r="E369" s="94"/>
      <c r="F369" s="94"/>
      <c r="G369" s="94"/>
      <c r="H369" s="94"/>
      <c r="I369" s="94"/>
      <c r="J369" s="236"/>
    </row>
    <row r="370" spans="3:10" ht="23.25">
      <c r="C370" s="236"/>
      <c r="D370" s="94"/>
      <c r="E370" s="94"/>
      <c r="F370" s="94"/>
      <c r="G370" s="94"/>
      <c r="H370" s="94"/>
      <c r="I370" s="94"/>
      <c r="J370" s="236"/>
    </row>
    <row r="371" spans="3:10" ht="23.25">
      <c r="C371" s="236"/>
      <c r="D371" s="94"/>
      <c r="E371" s="94"/>
      <c r="F371" s="94"/>
      <c r="G371" s="94"/>
      <c r="H371" s="94"/>
      <c r="I371" s="94"/>
      <c r="J371" s="236"/>
    </row>
    <row r="372" spans="3:10" ht="23.25">
      <c r="C372" s="236"/>
      <c r="D372" s="94"/>
      <c r="E372" s="94"/>
      <c r="F372" s="94"/>
      <c r="G372" s="94"/>
      <c r="H372" s="94"/>
      <c r="I372" s="94"/>
      <c r="J372" s="236"/>
    </row>
    <row r="373" spans="3:10" ht="23.25">
      <c r="C373" s="236"/>
      <c r="D373" s="94"/>
      <c r="E373" s="94"/>
      <c r="F373" s="94"/>
      <c r="G373" s="94"/>
      <c r="H373" s="94"/>
      <c r="I373" s="94"/>
      <c r="J373" s="236"/>
    </row>
    <row r="374" spans="3:10" ht="23.25">
      <c r="C374" s="236"/>
      <c r="D374" s="94"/>
      <c r="E374" s="94"/>
      <c r="F374" s="94"/>
      <c r="G374" s="94"/>
      <c r="H374" s="94"/>
      <c r="I374" s="94"/>
      <c r="J374" s="236"/>
    </row>
    <row r="375" spans="3:10" ht="23.25">
      <c r="C375" s="236"/>
      <c r="D375" s="94"/>
      <c r="E375" s="94"/>
      <c r="F375" s="94"/>
      <c r="G375" s="94"/>
      <c r="H375" s="94"/>
      <c r="I375" s="94"/>
      <c r="J375" s="236"/>
    </row>
    <row r="376" spans="3:10" ht="23.25">
      <c r="C376" s="236"/>
      <c r="D376" s="94"/>
      <c r="E376" s="94"/>
      <c r="F376" s="94"/>
      <c r="G376" s="94"/>
      <c r="H376" s="94"/>
      <c r="I376" s="94"/>
      <c r="J376" s="236"/>
    </row>
    <row r="377" spans="3:10" ht="23.25">
      <c r="C377" s="236"/>
      <c r="D377" s="94"/>
      <c r="E377" s="94"/>
      <c r="F377" s="94"/>
      <c r="G377" s="94"/>
      <c r="H377" s="94"/>
      <c r="I377" s="94"/>
      <c r="J377" s="236"/>
    </row>
    <row r="378" spans="3:10" ht="23.25">
      <c r="C378" s="236"/>
      <c r="D378" s="94"/>
      <c r="E378" s="94"/>
      <c r="F378" s="94"/>
      <c r="G378" s="94"/>
      <c r="H378" s="94"/>
      <c r="I378" s="94"/>
      <c r="J378" s="236"/>
    </row>
    <row r="379" spans="3:10" ht="23.25">
      <c r="C379" s="236"/>
      <c r="D379" s="94"/>
      <c r="E379" s="94"/>
      <c r="F379" s="94"/>
      <c r="G379" s="94"/>
      <c r="H379" s="94"/>
      <c r="I379" s="94"/>
      <c r="J379" s="236"/>
    </row>
    <row r="380" spans="3:10" ht="23.25">
      <c r="C380" s="236"/>
      <c r="D380" s="94"/>
      <c r="E380" s="94"/>
      <c r="F380" s="94"/>
      <c r="G380" s="94"/>
      <c r="H380" s="94"/>
      <c r="I380" s="94"/>
      <c r="J380" s="236"/>
    </row>
    <row r="381" spans="3:10" ht="23.25">
      <c r="C381" s="236"/>
      <c r="D381" s="94"/>
      <c r="E381" s="94"/>
      <c r="F381" s="94"/>
      <c r="G381" s="94"/>
      <c r="H381" s="94"/>
      <c r="I381" s="94"/>
      <c r="J381" s="236"/>
    </row>
    <row r="382" spans="3:10" ht="23.25">
      <c r="C382" s="236"/>
      <c r="D382" s="94"/>
      <c r="E382" s="94"/>
      <c r="F382" s="94"/>
      <c r="G382" s="94"/>
      <c r="H382" s="94"/>
      <c r="I382" s="94"/>
      <c r="J382" s="236"/>
    </row>
    <row r="383" spans="3:10" ht="23.25">
      <c r="C383" s="236"/>
      <c r="D383" s="94"/>
      <c r="E383" s="94"/>
      <c r="F383" s="94"/>
      <c r="G383" s="94"/>
      <c r="H383" s="94"/>
      <c r="I383" s="94"/>
      <c r="J383" s="236"/>
    </row>
    <row r="384" spans="3:10" ht="23.25">
      <c r="C384" s="236"/>
      <c r="D384" s="94"/>
      <c r="E384" s="94"/>
      <c r="F384" s="94"/>
      <c r="G384" s="94"/>
      <c r="H384" s="94"/>
      <c r="I384" s="94"/>
      <c r="J384" s="236"/>
    </row>
    <row r="385" spans="3:10" ht="23.25">
      <c r="C385" s="236"/>
      <c r="D385" s="94"/>
      <c r="E385" s="94"/>
      <c r="F385" s="94"/>
      <c r="G385" s="94"/>
      <c r="H385" s="94"/>
      <c r="I385" s="94"/>
      <c r="J385" s="236"/>
    </row>
    <row r="386" spans="3:10" ht="23.25">
      <c r="C386" s="236"/>
      <c r="D386" s="94"/>
      <c r="E386" s="94"/>
      <c r="F386" s="94"/>
      <c r="G386" s="94"/>
      <c r="H386" s="94"/>
      <c r="I386" s="94"/>
      <c r="J386" s="236"/>
    </row>
    <row r="387" spans="3:10" ht="23.25">
      <c r="C387" s="236"/>
      <c r="D387" s="94"/>
      <c r="E387" s="94"/>
      <c r="F387" s="94"/>
      <c r="G387" s="94"/>
      <c r="H387" s="94"/>
      <c r="I387" s="94"/>
      <c r="J387" s="236"/>
    </row>
    <row r="388" spans="3:10" ht="23.25">
      <c r="C388" s="236"/>
      <c r="D388" s="94"/>
      <c r="E388" s="94"/>
      <c r="F388" s="94"/>
      <c r="G388" s="94"/>
      <c r="H388" s="94"/>
      <c r="I388" s="94"/>
      <c r="J388" s="236"/>
    </row>
    <row r="389" spans="3:10" ht="23.25">
      <c r="C389" s="236"/>
      <c r="D389" s="94"/>
      <c r="E389" s="94"/>
      <c r="F389" s="94"/>
      <c r="G389" s="94"/>
      <c r="H389" s="94"/>
      <c r="I389" s="94"/>
      <c r="J389" s="236"/>
    </row>
    <row r="390" spans="3:10" ht="23.25">
      <c r="C390" s="236"/>
      <c r="D390" s="94"/>
      <c r="E390" s="94"/>
      <c r="F390" s="94"/>
      <c r="G390" s="94"/>
      <c r="H390" s="94"/>
      <c r="I390" s="94"/>
      <c r="J390" s="236"/>
    </row>
    <row r="391" spans="3:10" ht="23.25">
      <c r="C391" s="236"/>
      <c r="D391" s="94"/>
      <c r="E391" s="94"/>
      <c r="F391" s="94"/>
      <c r="G391" s="94"/>
      <c r="H391" s="94"/>
      <c r="I391" s="94"/>
      <c r="J391" s="236"/>
    </row>
    <row r="392" spans="3:10" ht="23.25">
      <c r="C392" s="236"/>
      <c r="D392" s="94"/>
      <c r="E392" s="94"/>
      <c r="F392" s="94"/>
      <c r="G392" s="94"/>
      <c r="H392" s="94"/>
      <c r="I392" s="94"/>
      <c r="J392" s="236"/>
    </row>
    <row r="393" spans="3:10" ht="23.25">
      <c r="C393" s="236"/>
      <c r="D393" s="94"/>
      <c r="E393" s="94"/>
      <c r="F393" s="94"/>
      <c r="G393" s="94"/>
      <c r="H393" s="94"/>
      <c r="I393" s="94"/>
      <c r="J393" s="236"/>
    </row>
    <row r="394" spans="3:10" ht="23.25">
      <c r="C394" s="236"/>
      <c r="D394" s="94"/>
      <c r="E394" s="94"/>
      <c r="F394" s="94"/>
      <c r="G394" s="94"/>
      <c r="H394" s="94"/>
      <c r="I394" s="94"/>
      <c r="J394" s="236"/>
    </row>
    <row r="395" spans="3:10" ht="23.25">
      <c r="C395" s="236"/>
      <c r="D395" s="94"/>
      <c r="E395" s="94"/>
      <c r="F395" s="94"/>
      <c r="G395" s="94"/>
      <c r="H395" s="94"/>
      <c r="I395" s="94"/>
      <c r="J395" s="236"/>
    </row>
    <row r="396" spans="3:10" ht="23.25">
      <c r="C396" s="236"/>
      <c r="D396" s="94"/>
      <c r="E396" s="94"/>
      <c r="F396" s="94"/>
      <c r="G396" s="94"/>
      <c r="H396" s="94"/>
      <c r="I396" s="94"/>
      <c r="J396" s="236"/>
    </row>
    <row r="397" spans="3:10" ht="23.25">
      <c r="C397" s="236"/>
      <c r="D397" s="94"/>
      <c r="E397" s="94"/>
      <c r="F397" s="94"/>
      <c r="G397" s="94"/>
      <c r="H397" s="94"/>
      <c r="I397" s="94"/>
      <c r="J397" s="236"/>
    </row>
    <row r="398" spans="3:10" ht="23.25">
      <c r="C398" s="236"/>
      <c r="D398" s="94"/>
      <c r="E398" s="94"/>
      <c r="F398" s="94"/>
      <c r="G398" s="94"/>
      <c r="H398" s="94"/>
      <c r="I398" s="94"/>
      <c r="J398" s="236"/>
    </row>
    <row r="399" spans="3:10" ht="23.25">
      <c r="C399" s="236"/>
      <c r="D399" s="94"/>
      <c r="E399" s="94"/>
      <c r="F399" s="94"/>
      <c r="G399" s="94"/>
      <c r="H399" s="94"/>
      <c r="I399" s="94"/>
      <c r="J399" s="236"/>
    </row>
    <row r="400" spans="3:10" ht="23.25">
      <c r="C400" s="236"/>
      <c r="D400" s="94"/>
      <c r="E400" s="94"/>
      <c r="F400" s="94"/>
      <c r="G400" s="94"/>
      <c r="H400" s="94"/>
      <c r="I400" s="94"/>
      <c r="J400" s="236"/>
    </row>
    <row r="401" spans="3:10" ht="23.25">
      <c r="C401" s="236"/>
      <c r="D401" s="94"/>
      <c r="E401" s="94"/>
      <c r="F401" s="94"/>
      <c r="G401" s="94"/>
      <c r="H401" s="94"/>
      <c r="I401" s="94"/>
      <c r="J401" s="236"/>
    </row>
    <row r="402" spans="3:10" ht="23.25">
      <c r="C402" s="236"/>
      <c r="D402" s="94"/>
      <c r="E402" s="94"/>
      <c r="F402" s="94"/>
      <c r="G402" s="94"/>
      <c r="H402" s="94"/>
      <c r="I402" s="94"/>
      <c r="J402" s="236"/>
    </row>
    <row r="403" spans="3:10" ht="23.25">
      <c r="C403" s="236"/>
      <c r="D403" s="94"/>
      <c r="E403" s="94"/>
      <c r="F403" s="94"/>
      <c r="G403" s="94"/>
      <c r="H403" s="94"/>
      <c r="I403" s="94"/>
      <c r="J403" s="236"/>
    </row>
    <row r="404" spans="3:10" ht="23.25">
      <c r="C404" s="236"/>
      <c r="D404" s="94"/>
      <c r="E404" s="94"/>
      <c r="F404" s="94"/>
      <c r="G404" s="94"/>
      <c r="H404" s="94"/>
      <c r="I404" s="94"/>
      <c r="J404" s="236"/>
    </row>
    <row r="405" spans="3:10" ht="23.25">
      <c r="C405" s="236"/>
      <c r="D405" s="94"/>
      <c r="E405" s="94"/>
      <c r="F405" s="94"/>
      <c r="G405" s="94"/>
      <c r="H405" s="94"/>
      <c r="I405" s="94"/>
      <c r="J405" s="236"/>
    </row>
    <row r="406" spans="3:10" ht="23.25">
      <c r="C406" s="236"/>
      <c r="D406" s="94"/>
      <c r="E406" s="94"/>
      <c r="F406" s="94"/>
      <c r="G406" s="94"/>
      <c r="H406" s="94"/>
      <c r="I406" s="94"/>
      <c r="J406" s="236"/>
    </row>
    <row r="407" spans="3:10" ht="23.25">
      <c r="C407" s="236"/>
      <c r="D407" s="94"/>
      <c r="E407" s="94"/>
      <c r="F407" s="94"/>
      <c r="G407" s="94"/>
      <c r="H407" s="94"/>
      <c r="I407" s="94"/>
      <c r="J407" s="236"/>
    </row>
    <row r="408" spans="3:10" ht="23.25">
      <c r="C408" s="236"/>
      <c r="D408" s="94"/>
      <c r="E408" s="94"/>
      <c r="F408" s="94"/>
      <c r="G408" s="94"/>
      <c r="H408" s="94"/>
      <c r="I408" s="94"/>
      <c r="J408" s="236"/>
    </row>
    <row r="409" spans="3:10" ht="23.25">
      <c r="C409" s="236"/>
      <c r="D409" s="94"/>
      <c r="E409" s="94"/>
      <c r="F409" s="94"/>
      <c r="G409" s="94"/>
      <c r="H409" s="94"/>
      <c r="I409" s="94"/>
      <c r="J409" s="236"/>
    </row>
    <row r="410" spans="3:10" ht="23.25">
      <c r="C410" s="236"/>
      <c r="D410" s="94"/>
      <c r="E410" s="94"/>
      <c r="F410" s="94"/>
      <c r="G410" s="94"/>
      <c r="H410" s="94"/>
      <c r="I410" s="94"/>
      <c r="J410" s="236"/>
    </row>
    <row r="411" spans="3:10" ht="23.25">
      <c r="C411" s="236"/>
      <c r="D411" s="94"/>
      <c r="E411" s="94"/>
      <c r="F411" s="94"/>
      <c r="G411" s="94"/>
      <c r="H411" s="94"/>
      <c r="I411" s="94"/>
      <c r="J411" s="236"/>
    </row>
    <row r="412" spans="3:10" ht="23.25">
      <c r="C412" s="236"/>
      <c r="D412" s="94"/>
      <c r="E412" s="94"/>
      <c r="F412" s="94"/>
      <c r="G412" s="94"/>
      <c r="H412" s="94"/>
      <c r="I412" s="94"/>
      <c r="J412" s="236"/>
    </row>
    <row r="413" spans="3:10" ht="23.25">
      <c r="C413" s="236"/>
      <c r="D413" s="94"/>
      <c r="E413" s="94"/>
      <c r="F413" s="94"/>
      <c r="G413" s="94"/>
      <c r="H413" s="94"/>
      <c r="I413" s="94"/>
      <c r="J413" s="236"/>
    </row>
    <row r="414" spans="3:10" ht="23.25">
      <c r="C414" s="236"/>
      <c r="D414" s="94"/>
      <c r="E414" s="94"/>
      <c r="F414" s="94"/>
      <c r="G414" s="94"/>
      <c r="H414" s="94"/>
      <c r="I414" s="94"/>
      <c r="J414" s="236"/>
    </row>
    <row r="415" spans="3:10" ht="23.25">
      <c r="C415" s="236"/>
      <c r="D415" s="94"/>
      <c r="E415" s="94"/>
      <c r="F415" s="94"/>
      <c r="G415" s="94"/>
      <c r="H415" s="94"/>
      <c r="I415" s="94"/>
      <c r="J415" s="236"/>
    </row>
    <row r="416" spans="3:10" ht="23.25">
      <c r="C416" s="236"/>
      <c r="D416" s="94"/>
      <c r="E416" s="94"/>
      <c r="F416" s="94"/>
      <c r="G416" s="94"/>
      <c r="H416" s="94"/>
      <c r="I416" s="94"/>
      <c r="J416" s="236"/>
    </row>
    <row r="417" spans="3:10" ht="23.25">
      <c r="C417" s="236"/>
      <c r="D417" s="94"/>
      <c r="E417" s="94"/>
      <c r="F417" s="94"/>
      <c r="G417" s="94"/>
      <c r="H417" s="94"/>
      <c r="I417" s="94"/>
      <c r="J417" s="236"/>
    </row>
    <row r="418" spans="3:10" ht="23.25">
      <c r="C418" s="236"/>
      <c r="D418" s="94"/>
      <c r="E418" s="94"/>
      <c r="F418" s="94"/>
      <c r="G418" s="94"/>
      <c r="H418" s="94"/>
      <c r="I418" s="94"/>
      <c r="J418" s="236"/>
    </row>
    <row r="419" spans="3:10" ht="23.25">
      <c r="C419" s="236"/>
      <c r="D419" s="94"/>
      <c r="E419" s="94"/>
      <c r="F419" s="94"/>
      <c r="G419" s="94"/>
      <c r="H419" s="94"/>
      <c r="I419" s="94"/>
      <c r="J419" s="236"/>
    </row>
    <row r="420" spans="3:10" ht="23.25">
      <c r="C420" s="236"/>
      <c r="D420" s="94"/>
      <c r="E420" s="94"/>
      <c r="F420" s="94"/>
      <c r="G420" s="94"/>
      <c r="H420" s="94"/>
      <c r="I420" s="94"/>
      <c r="J420" s="236"/>
    </row>
    <row r="421" spans="3:10" ht="23.25">
      <c r="C421" s="236"/>
      <c r="D421" s="94"/>
      <c r="E421" s="94"/>
      <c r="F421" s="94"/>
      <c r="G421" s="94"/>
      <c r="H421" s="94"/>
      <c r="I421" s="94"/>
      <c r="J421" s="236"/>
    </row>
    <row r="422" spans="3:10" ht="23.25">
      <c r="C422" s="236"/>
      <c r="D422" s="94"/>
      <c r="E422" s="94"/>
      <c r="F422" s="94"/>
      <c r="G422" s="94"/>
      <c r="H422" s="94"/>
      <c r="I422" s="94"/>
      <c r="J422" s="236"/>
    </row>
    <row r="423" spans="3:10" ht="23.25">
      <c r="C423" s="236"/>
      <c r="D423" s="94"/>
      <c r="E423" s="94"/>
      <c r="F423" s="94"/>
      <c r="G423" s="94"/>
      <c r="H423" s="94"/>
      <c r="I423" s="94"/>
      <c r="J423" s="236"/>
    </row>
    <row r="424" spans="3:10" ht="23.25">
      <c r="C424" s="236"/>
      <c r="D424" s="94"/>
      <c r="E424" s="94"/>
      <c r="F424" s="94"/>
      <c r="G424" s="94"/>
      <c r="H424" s="94"/>
      <c r="I424" s="94"/>
      <c r="J424" s="236"/>
    </row>
    <row r="425" spans="3:10" ht="23.25">
      <c r="C425" s="236"/>
      <c r="D425" s="94"/>
      <c r="E425" s="94"/>
      <c r="F425" s="94"/>
      <c r="G425" s="94"/>
      <c r="H425" s="94"/>
      <c r="I425" s="94"/>
      <c r="J425" s="236"/>
    </row>
    <row r="426" spans="3:10" ht="23.25">
      <c r="C426" s="236"/>
      <c r="D426" s="94"/>
      <c r="E426" s="94"/>
      <c r="F426" s="94"/>
      <c r="G426" s="94"/>
      <c r="H426" s="94"/>
      <c r="I426" s="94"/>
      <c r="J426" s="236"/>
    </row>
    <row r="427" spans="3:10" ht="23.25">
      <c r="C427" s="236"/>
      <c r="D427" s="94"/>
      <c r="E427" s="94"/>
      <c r="F427" s="94"/>
      <c r="G427" s="94"/>
      <c r="H427" s="94"/>
      <c r="I427" s="94"/>
      <c r="J427" s="236"/>
    </row>
    <row r="428" spans="3:10" ht="23.25">
      <c r="C428" s="236"/>
      <c r="D428" s="94"/>
      <c r="E428" s="94"/>
      <c r="F428" s="94"/>
      <c r="G428" s="94"/>
      <c r="H428" s="94"/>
      <c r="I428" s="94"/>
      <c r="J428" s="236"/>
    </row>
    <row r="429" spans="3:10" ht="23.25">
      <c r="C429" s="236"/>
      <c r="D429" s="94"/>
      <c r="E429" s="94"/>
      <c r="F429" s="94"/>
      <c r="G429" s="94"/>
      <c r="H429" s="94"/>
      <c r="I429" s="94"/>
      <c r="J429" s="236"/>
    </row>
    <row r="430" spans="3:10" ht="23.25">
      <c r="C430" s="236"/>
      <c r="D430" s="94"/>
      <c r="E430" s="94"/>
      <c r="F430" s="94"/>
      <c r="G430" s="94"/>
      <c r="H430" s="94"/>
      <c r="I430" s="94"/>
      <c r="J430" s="236"/>
    </row>
    <row r="431" spans="3:10" ht="23.25">
      <c r="C431" s="236"/>
      <c r="D431" s="94"/>
      <c r="E431" s="94"/>
      <c r="F431" s="94"/>
      <c r="G431" s="94"/>
      <c r="H431" s="94"/>
      <c r="I431" s="94"/>
      <c r="J431" s="236"/>
    </row>
    <row r="432" spans="3:10" ht="23.25">
      <c r="C432" s="236"/>
      <c r="D432" s="94"/>
      <c r="E432" s="94"/>
      <c r="F432" s="94"/>
      <c r="G432" s="94"/>
      <c r="H432" s="94"/>
      <c r="I432" s="94"/>
      <c r="J432" s="236"/>
    </row>
    <row r="433" spans="3:10" ht="23.25">
      <c r="C433" s="236"/>
      <c r="D433" s="94"/>
      <c r="E433" s="94"/>
      <c r="F433" s="94"/>
      <c r="G433" s="94"/>
      <c r="H433" s="94"/>
      <c r="I433" s="94"/>
      <c r="J433" s="236"/>
    </row>
    <row r="434" spans="3:10" ht="23.25">
      <c r="C434" s="236"/>
      <c r="D434" s="94"/>
      <c r="E434" s="94"/>
      <c r="F434" s="94"/>
      <c r="G434" s="94"/>
      <c r="H434" s="94"/>
      <c r="I434" s="94"/>
      <c r="J434" s="236"/>
    </row>
    <row r="435" spans="3:10" ht="23.25">
      <c r="C435" s="236"/>
      <c r="D435" s="94"/>
      <c r="E435" s="94"/>
      <c r="F435" s="94"/>
      <c r="G435" s="94"/>
      <c r="H435" s="94"/>
      <c r="I435" s="94"/>
      <c r="J435" s="236"/>
    </row>
    <row r="436" spans="3:10" ht="23.25">
      <c r="C436" s="236"/>
      <c r="D436" s="94"/>
      <c r="E436" s="94"/>
      <c r="F436" s="94"/>
      <c r="G436" s="94"/>
      <c r="H436" s="94"/>
      <c r="I436" s="94"/>
      <c r="J436" s="236"/>
    </row>
    <row r="437" spans="3:10" ht="23.25">
      <c r="C437" s="236"/>
      <c r="D437" s="94"/>
      <c r="E437" s="94"/>
      <c r="F437" s="94"/>
      <c r="G437" s="94"/>
      <c r="H437" s="94"/>
      <c r="I437" s="94"/>
      <c r="J437" s="236"/>
    </row>
    <row r="438" spans="3:10" ht="23.25">
      <c r="C438" s="236"/>
      <c r="D438" s="94"/>
      <c r="E438" s="94"/>
      <c r="F438" s="94"/>
      <c r="G438" s="94"/>
      <c r="H438" s="94"/>
      <c r="I438" s="94"/>
      <c r="J438" s="236"/>
    </row>
    <row r="439" spans="3:10" ht="23.25">
      <c r="C439" s="236"/>
      <c r="D439" s="94"/>
      <c r="E439" s="94"/>
      <c r="F439" s="94"/>
      <c r="G439" s="94"/>
      <c r="H439" s="94"/>
      <c r="I439" s="94"/>
      <c r="J439" s="236"/>
    </row>
    <row r="440" spans="3:10" ht="23.25">
      <c r="C440" s="236"/>
      <c r="D440" s="94"/>
      <c r="E440" s="94"/>
      <c r="F440" s="94"/>
      <c r="G440" s="94"/>
      <c r="H440" s="94"/>
      <c r="I440" s="94"/>
      <c r="J440" s="236"/>
    </row>
    <row r="441" spans="3:10" ht="23.25">
      <c r="C441" s="236"/>
      <c r="D441" s="94"/>
      <c r="E441" s="94"/>
      <c r="F441" s="94"/>
      <c r="G441" s="94"/>
      <c r="H441" s="94"/>
      <c r="I441" s="94"/>
      <c r="J441" s="236"/>
    </row>
    <row r="442" spans="3:10" ht="23.25">
      <c r="C442" s="236"/>
      <c r="D442" s="94"/>
      <c r="E442" s="94"/>
      <c r="F442" s="94"/>
      <c r="G442" s="94"/>
      <c r="H442" s="94"/>
      <c r="I442" s="94"/>
      <c r="J442" s="236"/>
    </row>
    <row r="443" spans="3:10" ht="23.25">
      <c r="C443" s="236"/>
      <c r="D443" s="94"/>
      <c r="E443" s="94"/>
      <c r="F443" s="94"/>
      <c r="G443" s="94"/>
      <c r="H443" s="94"/>
      <c r="I443" s="94"/>
      <c r="J443" s="236"/>
    </row>
    <row r="444" spans="3:10" ht="23.25">
      <c r="C444" s="236"/>
      <c r="D444" s="94"/>
      <c r="E444" s="94"/>
      <c r="F444" s="94"/>
      <c r="G444" s="94"/>
      <c r="H444" s="94"/>
      <c r="I444" s="94"/>
      <c r="J444" s="236"/>
    </row>
    <row r="445" spans="3:10" ht="23.25">
      <c r="C445" s="236"/>
      <c r="D445" s="94"/>
      <c r="E445" s="94"/>
      <c r="F445" s="94"/>
      <c r="G445" s="94"/>
      <c r="H445" s="94"/>
      <c r="I445" s="94"/>
      <c r="J445" s="236"/>
    </row>
    <row r="446" spans="3:10" ht="23.25">
      <c r="C446" s="236"/>
      <c r="D446" s="94"/>
      <c r="E446" s="94"/>
      <c r="F446" s="94"/>
      <c r="G446" s="94"/>
      <c r="H446" s="94"/>
      <c r="I446" s="94"/>
      <c r="J446" s="236"/>
    </row>
    <row r="447" spans="3:10" ht="23.25">
      <c r="C447" s="236"/>
      <c r="D447" s="94"/>
      <c r="E447" s="94"/>
      <c r="F447" s="94"/>
      <c r="G447" s="94"/>
      <c r="H447" s="94"/>
      <c r="I447" s="94"/>
      <c r="J447" s="236"/>
    </row>
    <row r="448" spans="3:10" ht="23.25">
      <c r="C448" s="236"/>
      <c r="D448" s="94"/>
      <c r="E448" s="94"/>
      <c r="F448" s="94"/>
      <c r="G448" s="94"/>
      <c r="H448" s="94"/>
      <c r="I448" s="94"/>
      <c r="J448" s="236"/>
    </row>
    <row r="449" spans="3:10" ht="23.25">
      <c r="C449" s="236"/>
      <c r="D449" s="94"/>
      <c r="E449" s="94"/>
      <c r="F449" s="94"/>
      <c r="G449" s="94"/>
      <c r="H449" s="94"/>
      <c r="I449" s="94"/>
      <c r="J449" s="236"/>
    </row>
    <row r="450" spans="3:10" ht="23.25">
      <c r="C450" s="236"/>
      <c r="D450" s="94"/>
      <c r="E450" s="94"/>
      <c r="F450" s="94"/>
      <c r="G450" s="94"/>
      <c r="H450" s="94"/>
      <c r="I450" s="94"/>
      <c r="J450" s="236"/>
    </row>
    <row r="451" spans="3:10" ht="23.25">
      <c r="C451" s="236"/>
      <c r="D451" s="94"/>
      <c r="E451" s="94"/>
      <c r="F451" s="94"/>
      <c r="G451" s="94"/>
      <c r="H451" s="94"/>
      <c r="I451" s="94"/>
      <c r="J451" s="236"/>
    </row>
    <row r="452" spans="3:10" ht="23.25">
      <c r="C452" s="236"/>
      <c r="D452" s="94"/>
      <c r="E452" s="94"/>
      <c r="F452" s="94"/>
      <c r="G452" s="94"/>
      <c r="H452" s="94"/>
      <c r="I452" s="94"/>
      <c r="J452" s="236"/>
    </row>
    <row r="453" spans="3:10" ht="23.25">
      <c r="C453" s="236"/>
      <c r="D453" s="94"/>
      <c r="E453" s="94"/>
      <c r="F453" s="94"/>
      <c r="G453" s="94"/>
      <c r="H453" s="94"/>
      <c r="I453" s="94"/>
      <c r="J453" s="236"/>
    </row>
    <row r="454" spans="3:10" ht="23.25">
      <c r="C454" s="236"/>
      <c r="D454" s="94"/>
      <c r="E454" s="94"/>
      <c r="F454" s="94"/>
      <c r="G454" s="94"/>
      <c r="H454" s="94"/>
      <c r="I454" s="94"/>
      <c r="J454" s="236"/>
    </row>
    <row r="455" spans="3:10" ht="23.25">
      <c r="C455" s="236"/>
      <c r="D455" s="94"/>
      <c r="E455" s="94"/>
      <c r="F455" s="94"/>
      <c r="G455" s="94"/>
      <c r="H455" s="94"/>
      <c r="I455" s="94"/>
      <c r="J455" s="236"/>
    </row>
    <row r="456" spans="3:10" ht="23.25">
      <c r="C456" s="236"/>
      <c r="D456" s="94"/>
      <c r="E456" s="94"/>
      <c r="F456" s="94"/>
      <c r="G456" s="94"/>
      <c r="H456" s="94"/>
      <c r="I456" s="94"/>
      <c r="J456" s="236"/>
    </row>
    <row r="457" spans="3:10" ht="23.25">
      <c r="C457" s="236"/>
      <c r="D457" s="94"/>
      <c r="E457" s="94"/>
      <c r="F457" s="94"/>
      <c r="G457" s="94"/>
      <c r="H457" s="94"/>
      <c r="I457" s="94"/>
      <c r="J457" s="236"/>
    </row>
    <row r="458" spans="3:10" ht="23.25">
      <c r="C458" s="236"/>
      <c r="D458" s="94"/>
      <c r="E458" s="94"/>
      <c r="F458" s="94"/>
      <c r="G458" s="94"/>
      <c r="H458" s="94"/>
      <c r="I458" s="94"/>
      <c r="J458" s="236"/>
    </row>
    <row r="459" spans="3:10" ht="23.25">
      <c r="C459" s="236"/>
      <c r="D459" s="94"/>
      <c r="E459" s="94"/>
      <c r="F459" s="94"/>
      <c r="G459" s="94"/>
      <c r="H459" s="94"/>
      <c r="I459" s="94"/>
      <c r="J459" s="236"/>
    </row>
    <row r="460" spans="3:10" ht="23.25">
      <c r="C460" s="236"/>
      <c r="D460" s="94"/>
      <c r="E460" s="94"/>
      <c r="F460" s="94"/>
      <c r="G460" s="94"/>
      <c r="H460" s="94"/>
      <c r="I460" s="94"/>
      <c r="J460" s="236"/>
    </row>
    <row r="461" spans="3:10" ht="23.25">
      <c r="C461" s="236"/>
      <c r="D461" s="94"/>
      <c r="E461" s="94"/>
      <c r="F461" s="94"/>
      <c r="G461" s="94"/>
      <c r="H461" s="94"/>
      <c r="I461" s="94"/>
      <c r="J461" s="236"/>
    </row>
    <row r="462" spans="3:10" ht="23.25">
      <c r="C462" s="236"/>
      <c r="D462" s="94"/>
      <c r="E462" s="94"/>
      <c r="F462" s="94"/>
      <c r="G462" s="94"/>
      <c r="H462" s="94"/>
      <c r="I462" s="94"/>
      <c r="J462" s="236"/>
    </row>
    <row r="463" spans="3:10" ht="23.25">
      <c r="C463" s="236"/>
      <c r="D463" s="94"/>
      <c r="E463" s="94"/>
      <c r="F463" s="94"/>
      <c r="G463" s="94"/>
      <c r="H463" s="94"/>
      <c r="I463" s="94"/>
      <c r="J463" s="236"/>
    </row>
    <row r="464" spans="3:10" ht="23.25">
      <c r="C464" s="236"/>
      <c r="D464" s="94"/>
      <c r="E464" s="94"/>
      <c r="F464" s="94"/>
      <c r="G464" s="94"/>
      <c r="H464" s="94"/>
      <c r="I464" s="94"/>
      <c r="J464" s="236"/>
    </row>
    <row r="465" spans="3:10" ht="23.25">
      <c r="C465" s="236"/>
      <c r="D465" s="94"/>
      <c r="E465" s="94"/>
      <c r="F465" s="94"/>
      <c r="G465" s="94"/>
      <c r="H465" s="94"/>
      <c r="I465" s="94"/>
      <c r="J465" s="236"/>
    </row>
    <row r="466" spans="3:10" ht="23.25">
      <c r="C466" s="236"/>
      <c r="D466" s="94"/>
      <c r="E466" s="94"/>
      <c r="F466" s="94"/>
      <c r="G466" s="94"/>
      <c r="H466" s="94"/>
      <c r="I466" s="94"/>
      <c r="J466" s="236"/>
    </row>
    <row r="467" spans="3:10" ht="23.25">
      <c r="C467" s="236"/>
      <c r="D467" s="94"/>
      <c r="E467" s="94"/>
      <c r="F467" s="94"/>
      <c r="G467" s="94"/>
      <c r="H467" s="94"/>
      <c r="I467" s="94"/>
      <c r="J467" s="236"/>
    </row>
    <row r="468" spans="3:10" ht="23.25">
      <c r="C468" s="236"/>
      <c r="D468" s="94"/>
      <c r="E468" s="94"/>
      <c r="F468" s="94"/>
      <c r="G468" s="94"/>
      <c r="H468" s="94"/>
      <c r="I468" s="94"/>
      <c r="J468" s="236"/>
    </row>
    <row r="469" spans="3:10" ht="23.25">
      <c r="C469" s="236"/>
      <c r="D469" s="94"/>
      <c r="E469" s="94"/>
      <c r="F469" s="94"/>
      <c r="G469" s="94"/>
      <c r="H469" s="94"/>
      <c r="I469" s="94"/>
      <c r="J469" s="236"/>
    </row>
    <row r="470" spans="3:10" ht="23.25">
      <c r="C470" s="236"/>
      <c r="D470" s="94"/>
      <c r="E470" s="94"/>
      <c r="F470" s="94"/>
      <c r="G470" s="94"/>
      <c r="H470" s="94"/>
      <c r="I470" s="94"/>
      <c r="J470" s="236"/>
    </row>
    <row r="471" spans="3:10" ht="23.25">
      <c r="C471" s="236"/>
      <c r="D471" s="94"/>
      <c r="E471" s="94"/>
      <c r="F471" s="94"/>
      <c r="G471" s="94"/>
      <c r="H471" s="94"/>
      <c r="I471" s="94"/>
      <c r="J471" s="236"/>
    </row>
    <row r="472" spans="3:10" ht="23.25">
      <c r="C472" s="236"/>
      <c r="D472" s="94"/>
      <c r="E472" s="94"/>
      <c r="F472" s="94"/>
      <c r="G472" s="94"/>
      <c r="H472" s="94"/>
      <c r="I472" s="94"/>
      <c r="J472" s="236"/>
    </row>
    <row r="473" spans="3:10" ht="23.25">
      <c r="C473" s="236"/>
      <c r="D473" s="94"/>
      <c r="E473" s="94"/>
      <c r="F473" s="94"/>
      <c r="G473" s="94"/>
      <c r="H473" s="94"/>
      <c r="I473" s="94"/>
      <c r="J473" s="236"/>
    </row>
    <row r="474" spans="3:10" ht="23.25">
      <c r="C474" s="236"/>
      <c r="D474" s="94"/>
      <c r="E474" s="94"/>
      <c r="F474" s="94"/>
      <c r="G474" s="94"/>
      <c r="H474" s="94"/>
      <c r="I474" s="94"/>
      <c r="J474" s="236"/>
    </row>
    <row r="475" spans="3:10" ht="23.25">
      <c r="C475" s="236"/>
      <c r="D475" s="94"/>
      <c r="E475" s="94"/>
      <c r="F475" s="94"/>
      <c r="G475" s="94"/>
      <c r="H475" s="94"/>
      <c r="I475" s="94"/>
      <c r="J475" s="236"/>
    </row>
    <row r="476" spans="3:10" ht="23.25">
      <c r="C476" s="236"/>
      <c r="D476" s="94"/>
      <c r="E476" s="94"/>
      <c r="F476" s="94"/>
      <c r="G476" s="94"/>
      <c r="H476" s="94"/>
      <c r="I476" s="94"/>
      <c r="J476" s="236"/>
    </row>
    <row r="477" spans="3:10" ht="23.25">
      <c r="C477" s="236"/>
      <c r="D477" s="94"/>
      <c r="E477" s="94"/>
      <c r="F477" s="94"/>
      <c r="G477" s="94"/>
      <c r="H477" s="94"/>
      <c r="I477" s="94"/>
      <c r="J477" s="236"/>
    </row>
    <row r="478" spans="3:10" ht="23.25">
      <c r="C478" s="236"/>
      <c r="D478" s="94"/>
      <c r="E478" s="94"/>
      <c r="F478" s="94"/>
      <c r="G478" s="94"/>
      <c r="H478" s="94"/>
      <c r="I478" s="94"/>
      <c r="J478" s="236"/>
    </row>
    <row r="479" spans="3:10" ht="23.25">
      <c r="C479" s="236"/>
      <c r="D479" s="94"/>
      <c r="E479" s="94"/>
      <c r="F479" s="94"/>
      <c r="G479" s="94"/>
      <c r="H479" s="94"/>
      <c r="I479" s="94"/>
      <c r="J479" s="236"/>
    </row>
    <row r="480" spans="3:10" ht="23.25">
      <c r="C480" s="236"/>
      <c r="D480" s="94"/>
      <c r="E480" s="94"/>
      <c r="F480" s="94"/>
      <c r="G480" s="94"/>
      <c r="H480" s="94"/>
      <c r="I480" s="94"/>
      <c r="J480" s="236"/>
    </row>
    <row r="481" spans="3:10" ht="23.25">
      <c r="C481" s="236"/>
      <c r="D481" s="94"/>
      <c r="E481" s="94"/>
      <c r="F481" s="94"/>
      <c r="G481" s="94"/>
      <c r="H481" s="94"/>
      <c r="I481" s="94"/>
      <c r="J481" s="236"/>
    </row>
    <row r="482" spans="3:10" ht="23.25">
      <c r="C482" s="236"/>
      <c r="D482" s="94"/>
      <c r="E482" s="94"/>
      <c r="F482" s="94"/>
      <c r="G482" s="94"/>
      <c r="H482" s="94"/>
      <c r="I482" s="94"/>
      <c r="J482" s="236"/>
    </row>
    <row r="483" spans="3:10" ht="23.25">
      <c r="C483" s="236"/>
      <c r="D483" s="94"/>
      <c r="E483" s="94"/>
      <c r="F483" s="94"/>
      <c r="G483" s="94"/>
      <c r="H483" s="94"/>
      <c r="I483" s="94"/>
      <c r="J483" s="236"/>
    </row>
    <row r="484" spans="3:10" ht="23.25">
      <c r="C484" s="236"/>
      <c r="D484" s="94"/>
      <c r="E484" s="94"/>
      <c r="F484" s="94"/>
      <c r="G484" s="94"/>
      <c r="H484" s="94"/>
      <c r="I484" s="94"/>
      <c r="J484" s="236"/>
    </row>
    <row r="485" spans="3:10" ht="23.25">
      <c r="C485" s="236"/>
      <c r="D485" s="94"/>
      <c r="E485" s="94"/>
      <c r="F485" s="94"/>
      <c r="G485" s="94"/>
      <c r="H485" s="94"/>
      <c r="I485" s="94"/>
      <c r="J485" s="236"/>
    </row>
    <row r="486" spans="3:10" ht="23.25">
      <c r="C486" s="236"/>
      <c r="D486" s="94"/>
      <c r="E486" s="94"/>
      <c r="F486" s="94"/>
      <c r="G486" s="94"/>
      <c r="H486" s="94"/>
      <c r="I486" s="94"/>
      <c r="J486" s="236"/>
    </row>
    <row r="487" spans="3:10" ht="23.25">
      <c r="C487" s="236"/>
      <c r="D487" s="94"/>
      <c r="E487" s="94"/>
      <c r="F487" s="94"/>
      <c r="G487" s="94"/>
      <c r="H487" s="94"/>
      <c r="I487" s="94"/>
      <c r="J487" s="236"/>
    </row>
    <row r="488" spans="3:10" ht="23.25">
      <c r="C488" s="236"/>
      <c r="D488" s="94"/>
      <c r="E488" s="94"/>
      <c r="F488" s="94"/>
      <c r="G488" s="94"/>
      <c r="H488" s="94"/>
      <c r="I488" s="94"/>
      <c r="J488" s="236"/>
    </row>
    <row r="489" spans="3:10" ht="23.25">
      <c r="C489" s="236"/>
      <c r="D489" s="94"/>
      <c r="E489" s="94"/>
      <c r="F489" s="94"/>
      <c r="G489" s="94"/>
      <c r="H489" s="94"/>
      <c r="I489" s="94"/>
      <c r="J489" s="236"/>
    </row>
    <row r="490" spans="3:10" ht="23.25">
      <c r="C490" s="236"/>
      <c r="D490" s="94"/>
      <c r="E490" s="94"/>
      <c r="F490" s="94"/>
      <c r="G490" s="94"/>
      <c r="H490" s="94"/>
      <c r="I490" s="94"/>
      <c r="J490" s="236"/>
    </row>
    <row r="491" spans="3:10" ht="23.25">
      <c r="C491" s="236"/>
      <c r="D491" s="94"/>
      <c r="E491" s="94"/>
      <c r="F491" s="94"/>
      <c r="G491" s="94"/>
      <c r="H491" s="94"/>
      <c r="I491" s="94"/>
      <c r="J491" s="236"/>
    </row>
    <row r="492" spans="3:10" ht="23.25">
      <c r="C492" s="236"/>
      <c r="D492" s="94"/>
      <c r="E492" s="94"/>
      <c r="F492" s="94"/>
      <c r="G492" s="94"/>
      <c r="H492" s="94"/>
      <c r="I492" s="94"/>
      <c r="J492" s="236"/>
    </row>
    <row r="493" spans="3:10" ht="23.25">
      <c r="C493" s="236"/>
      <c r="D493" s="94"/>
      <c r="E493" s="94"/>
      <c r="F493" s="94"/>
      <c r="G493" s="94"/>
      <c r="H493" s="94"/>
      <c r="I493" s="94"/>
      <c r="J493" s="236"/>
    </row>
    <row r="494" spans="3:10" ht="23.25">
      <c r="C494" s="236"/>
      <c r="D494" s="94"/>
      <c r="E494" s="94"/>
      <c r="F494" s="94"/>
      <c r="G494" s="94"/>
      <c r="H494" s="94"/>
      <c r="I494" s="94"/>
      <c r="J494" s="236"/>
    </row>
  </sheetData>
  <mergeCells count="21">
    <mergeCell ref="A200:B200"/>
    <mergeCell ref="A199:B199"/>
    <mergeCell ref="A8:B8"/>
    <mergeCell ref="A160:B160"/>
    <mergeCell ref="C160:J160"/>
    <mergeCell ref="A197:B197"/>
    <mergeCell ref="J4:J6"/>
    <mergeCell ref="A193:B193"/>
    <mergeCell ref="B4:B6"/>
    <mergeCell ref="A4:A6"/>
    <mergeCell ref="C8:J8"/>
    <mergeCell ref="H5:H6"/>
    <mergeCell ref="B1:I1"/>
    <mergeCell ref="C4:I4"/>
    <mergeCell ref="A3:J3"/>
    <mergeCell ref="C5:C6"/>
    <mergeCell ref="D5:D6"/>
    <mergeCell ref="E5:E6"/>
    <mergeCell ref="F5:F6"/>
    <mergeCell ref="G5:G6"/>
    <mergeCell ref="B2:I2"/>
  </mergeCells>
  <hyperlinks>
    <hyperlink ref="B156" location="_ftn2" display="_ftn2"/>
    <hyperlink ref="B140" r:id="rId1" display="_ftn1"/>
  </hyperlinks>
  <printOptions/>
  <pageMargins left="0.5905511811023623" right="0.1968503937007874" top="0.3937007874015748" bottom="0.3937007874015748" header="0.31496062992125984" footer="0.1968503937007874"/>
  <pageSetup fitToHeight="0" fitToWidth="1" horizontalDpi="120" verticalDpi="120" orientation="portrait" paperSize="9" scale="36" r:id="rId2"/>
  <rowBreaks count="1" manualBreakCount="1">
    <brk id="158"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Геннадий</dc:creator>
  <cp:keywords/>
  <dc:description/>
  <cp:lastModifiedBy>_____</cp:lastModifiedBy>
  <cp:lastPrinted>2011-11-18T06:24:11Z</cp:lastPrinted>
  <dcterms:created xsi:type="dcterms:W3CDTF">2001-12-28T07:52:39Z</dcterms:created>
  <dcterms:modified xsi:type="dcterms:W3CDTF">2011-11-30T12:40:24Z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